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a07e9c34143bcf8a/גסר אלזרקאא/חוזים ומכרזים/2025/שיקום כביש אליאסמין 11/"/>
    </mc:Choice>
  </mc:AlternateContent>
  <xr:revisionPtr revIDLastSave="3" documentId="11_DADB2BF2D5652B9B9B1559430B832444418FABC9" xr6:coauthVersionLast="47" xr6:coauthVersionMax="47" xr10:uidLastSave="{10BD3C33-88CC-4F27-98C2-1DEE12D363A7}"/>
  <bookViews>
    <workbookView xWindow="-98" yWindow="-98" windowWidth="21795" windowHeight="11625" xr2:uid="{00000000-000D-0000-FFFF-FFFF00000000}"/>
  </bookViews>
  <sheets>
    <sheet name="רחוב_אל_יאסמי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F110" i="1" s="1"/>
  <c r="F106" i="1"/>
  <c r="F105" i="1"/>
  <c r="F107" i="1" s="1"/>
  <c r="F101" i="1"/>
  <c r="F102" i="1" s="1"/>
  <c r="F111" i="1" s="1"/>
  <c r="F117" i="1" s="1"/>
  <c r="F97" i="1"/>
  <c r="F80" i="1"/>
  <c r="F79" i="1"/>
  <c r="F81" i="1" s="1"/>
  <c r="F76" i="1"/>
  <c r="F75" i="1"/>
  <c r="F72" i="1"/>
  <c r="F71" i="1"/>
  <c r="F70" i="1"/>
  <c r="F69" i="1"/>
  <c r="F68" i="1"/>
  <c r="F73" i="1" s="1"/>
  <c r="F60" i="1"/>
  <c r="F61" i="1" s="1"/>
  <c r="F55" i="1"/>
  <c r="F56" i="1" s="1"/>
  <c r="F47" i="1"/>
  <c r="F46" i="1"/>
  <c r="F45" i="1"/>
  <c r="F44" i="1"/>
  <c r="F43" i="1"/>
  <c r="F42" i="1"/>
  <c r="F41" i="1"/>
  <c r="F40" i="1"/>
  <c r="F39" i="1"/>
  <c r="F38" i="1"/>
  <c r="F37" i="1"/>
  <c r="F48" i="1" s="1"/>
  <c r="F30" i="1"/>
  <c r="F31" i="1" s="1"/>
  <c r="F32" i="1" s="1"/>
  <c r="F115" i="1" s="1"/>
  <c r="F26" i="1"/>
  <c r="F25" i="1"/>
  <c r="F21" i="1"/>
  <c r="F82" i="1" l="1"/>
  <c r="F116" i="1" s="1"/>
  <c r="F118" i="1" s="1"/>
  <c r="F119" i="1" l="1"/>
  <c r="F120" i="1" s="1"/>
</calcChain>
</file>

<file path=xl/sharedStrings.xml><?xml version="1.0" encoding="utf-8"?>
<sst xmlns="http://schemas.openxmlformats.org/spreadsheetml/2006/main" count="317" uniqueCount="208">
  <si>
    <t>רחוב אל-יאסמין</t>
  </si>
  <si>
    <t>סעיף</t>
  </si>
  <si>
    <t>תאור</t>
  </si>
  <si>
    <t>יח'</t>
  </si>
  <si>
    <t>כמות</t>
  </si>
  <si>
    <t>מחיר</t>
  </si>
  <si>
    <t>סה"כ</t>
  </si>
  <si>
    <t>40</t>
  </si>
  <si>
    <t xml:space="preserve">פיתוח נופי </t>
  </si>
  <si>
    <t/>
  </si>
  <si>
    <t>40.001</t>
  </si>
  <si>
    <t xml:space="preserve">הערות כלליות לפרק 40 פיתוח נופי </t>
  </si>
  <si>
    <t>40.001.0002</t>
  </si>
  <si>
    <t>1. הנחיות כלליות לאחוזי קבלן ראשי - אם קיים בפרויקט (בתוספת למחירי קבלן עבודות פיתוח נופי שלהלן) - ראה בקבצים מצורפים- נספחים ועלויות בניה. תשומת לב המשתמש מופנית ל"הנחות יסוד לתמחיר מאגר המחירים" המפורטות בתחילת החוברת; כמו כן לחישוב בקבצים מצורפים עבור תוספת לפי אזורים (למחיר הכולל של הבניה) ותוספות או הפחתות בגין היקף העבודה.</t>
  </si>
  <si>
    <t>40.001.0003</t>
  </si>
  <si>
    <t>2. כל העבודות בפרק זה כפופות לנאמר ב"מפרט כללי לעבודות בנין" ("האוגדן הכחול"), כולל אופני המדידה, אלא אם צויין אחרת בסעיף.</t>
  </si>
  <si>
    <t>40.001.0004</t>
  </si>
  <si>
    <t>בסעיפים שאינם נכללים במפרט הכללי או מנוגדים לנאמר בו, יש להשתמש רק במקרים של דרישה מיוחדת.</t>
  </si>
  <si>
    <t>40.001.0005</t>
  </si>
  <si>
    <t>3א. עבור סעיפי הכנה, עב' עפר (כגון: חפירה, חציבה, מילוי והידוק), מצעים ותשתיות, המבוצעים עבור פיתוח נופי - ראה פירוט בפרק 51- סלילת כבישים ורחבות.</t>
  </si>
  <si>
    <t>40.001.0007</t>
  </si>
  <si>
    <t>3ב. עבור ביצוע העבודות עם בטון ב-40 או ב-50 וכן עבור בטון בדרגת חשיפה 5 - ראה תוספת בתת פרק 02.086.</t>
  </si>
  <si>
    <t>40.001.0008</t>
  </si>
  <si>
    <t>4. עלויות חומרים לעבודות פיתוח - ראה חלק ב' פרקים 80, 81, 82.</t>
  </si>
  <si>
    <t>40.001.0009</t>
  </si>
  <si>
    <t>5. ציוד למתקני ספורט, ציפוי וסימון מגרשים - ראה תת פרק 30.020.</t>
  </si>
  <si>
    <t>40.001.0010</t>
  </si>
  <si>
    <t>אספלט במגרשי ספורט - ראה סעיף 51.040.0130.</t>
  </si>
  <si>
    <t>40.001.0011</t>
  </si>
  <si>
    <t>6. ריהוט גן ומתקני משחקים - ראה פרק 42 - ריהוט חוץ.</t>
  </si>
  <si>
    <t>40.001.0012</t>
  </si>
  <si>
    <t>7. סעיפים שבהם מצויין "עבודה/התקנה בלבד" כוללים את העבודה לרבות חומרי העזר (חומר שחור וכד') הדרושים להשלמת הפריט במקומו הסופי בפרויקט. אספקת הפריט (אריחי ריצוף וכד') תבוצע ע"י המזמין.</t>
  </si>
  <si>
    <t>40.001.0013</t>
  </si>
  <si>
    <t>8. כל המחירים (אלא אם צויין בסעיף "עבודה/התקנה בלבד") כוללים חומר + עבודה + רווח ונקובים בשקלים חדשים (ללא מע"מ) והינם מחירי קבלן עבודות פיתוח וסלילה.</t>
  </si>
  <si>
    <t>40.001.0014</t>
  </si>
  <si>
    <t>הערה למחיר יסוד (כפי שמוגדר בחוזה הממשלתי): "מחיר יסוד" למוצר פירושו מחיר נטו במקום רכישתו של אותו מוצר.</t>
  </si>
  <si>
    <t xml:space="preserve">סה"כ להערות כלליות לפרק 40 פיתוח נופי </t>
  </si>
  <si>
    <t>40.053</t>
  </si>
  <si>
    <t>ריצוף באבנים משתלבות</t>
  </si>
  <si>
    <t>40.053.0001</t>
  </si>
  <si>
    <t>הערות: 1. פירוק והרכבה מחדש של אבנים משתלבות - ראה תת פרק 51.010.</t>
  </si>
  <si>
    <t>40.053.0002</t>
  </si>
  <si>
    <t>2. סעיפי ריצוף באבנים משתלבות כוללים את שכבת החול בעובי 5 ס"מ, ואינם כוללים את הידוק השתית, מצע וחגורת בטון, שימדדו בנפרד.3. סעיפי הריצופים בגוון צבעוני אינם כוללים צבע כחול וירוק.4. סעיפי ריצוף באבן - ראה תת פרק 14.080.5. ארגזי ניקוז ואגירה למי גשם מפוליפרופילן בגובה 5 ס"מ למדרכות - ראה סעיף 51.068.0128.</t>
  </si>
  <si>
    <t>40.053.0310</t>
  </si>
  <si>
    <t>ריצוף באבנים משתלבות בעובי 6 ס"מ, מלבניות במידות 10/20 ס"מ או רבועיות במידות 20/20 ס"מ, לרבות חול 5 ס"מ (לא כולל מצע), גוון אפור</t>
  </si>
  <si>
    <t>מ"ר</t>
  </si>
  <si>
    <t>סה"כ לריצוף באבנים משתלבות</t>
  </si>
  <si>
    <t>40.054</t>
  </si>
  <si>
    <t xml:space="preserve">אבני שפה וגן, אבני תיחום </t>
  </si>
  <si>
    <t>40.054.0001</t>
  </si>
  <si>
    <t>הערות: 1. פירוק והרכבה מחדש של אבני שפה - ראה תת פרק 51.010.</t>
  </si>
  <si>
    <t>40.054.0002</t>
  </si>
  <si>
    <t>2. מחסומים לרכב - ראה תת פרק 42.030.</t>
  </si>
  <si>
    <t>40.054.0020</t>
  </si>
  <si>
    <t>אבן שפה לכביש במידות 17/25/100 ס"מ, לרבות יסוד ומשענת בטון, גוון אפור</t>
  </si>
  <si>
    <t>מ'</t>
  </si>
  <si>
    <t xml:space="preserve">סה"כ לאבני שפה וגן, אבני תיחום </t>
  </si>
  <si>
    <t xml:space="preserve">סה"כ לפיתוח נופי </t>
  </si>
  <si>
    <t>51</t>
  </si>
  <si>
    <t>סלילת כבישים ורחבות</t>
  </si>
  <si>
    <t>51.010</t>
  </si>
  <si>
    <t>עבודות הכנה ופירוק</t>
  </si>
  <si>
    <t>51.010.0001</t>
  </si>
  <si>
    <t>הערות: 1. מחירי העתקה וגיזום עצים - ראה תת פרק 41.020 - נטיעה.2. עבודות הסרת צמחיה וניקוי השטח אינן נמדדות - ראה ב"אוגדן הכחול" סעיף 01.00.06 בפרק 01 עב' עפר, וכן סעיף 00.00.00 (טו) בפרק 00 מוקדמות.3. המחירים שלהלן עבור כריתת, עקירת עצים וגדמים הם לכמות מינימלית של 6 יח' וכוללים את פינוי הפסולת. עבור כמות הקטנה מ-6 יח' - המחירים אינם כוללים את פינוי הפסולת אשר תימדד בנפרד).4. תוספת למחיר הריצוף עבור שכבת חול (במידה ונדרש)- ראה סעיף 40.053.3020.</t>
  </si>
  <si>
    <t>51.010.0010</t>
  </si>
  <si>
    <t>פינוי פסולת (של אחרים) הקיימת באתר - לפני תחילת עבודות הקבלן בשטח. פינוי והובלת הפסולת ע"י מכולה בנפח 8-12 מ"ק (מכולה קטנה), למרחק של עד 15 ק"מ מהאתר. המחיר כולל העמסה ואגרת פינוי. העבודה תבוצע לפי דרישה בלבד</t>
  </si>
  <si>
    <t>קומפ</t>
  </si>
  <si>
    <t>51.010.0220</t>
  </si>
  <si>
    <t>התאמת גובה תאי מים או ביוב לגובה עד 30 ס"מ (ללא פירוק תקרה), כולל פירוק והרכבה מחדש של מכסה או רשת קיימים</t>
  </si>
  <si>
    <t>51.010.0228</t>
  </si>
  <si>
    <t>הגבהת גובה תא "בזק" דגם "A" על פי פרט "בזק", ללא פירוק תקרה, לרבות פירוק והרכבה מחדש של מכסה "בזק" קיים</t>
  </si>
  <si>
    <t>51.010.0231</t>
  </si>
  <si>
    <t>הגבהה או הנמכת תאי מים או ביוב עד קוטר 80 ס"מ לגובה עד 30 ס"מ, לרבות פירוק והחזרת התקרה והמכסה הקיימים</t>
  </si>
  <si>
    <t>51.010.0240</t>
  </si>
  <si>
    <t>פירוק תאי קליטה עם 2 רשתות, לרבות מילוי הבור עם חול או מצע מהודק</t>
  </si>
  <si>
    <t>51.010.0242</t>
  </si>
  <si>
    <t>תוספת לסעיף 51.010.0241 עבור פירוק תא קליטה עם רשת נוספת</t>
  </si>
  <si>
    <t>51.010.0402</t>
  </si>
  <si>
    <t>פירוק מיסעת אספלט/בטון בעובי מעל 20 ס"מ</t>
  </si>
  <si>
    <t>51.010.0406</t>
  </si>
  <si>
    <t>פירוק משטח/מיסעת בטון מזוין בעובי מעל 10 ס"מ ועד 15 ס"מ</t>
  </si>
  <si>
    <t>51.010.0412</t>
  </si>
  <si>
    <t>קרצוף מיסעת אספלט קיים בעובי מעל 5 ס"מ ועד 10 ס"מ. המחיר הינו לשטח מעל 1000 מ"ר</t>
  </si>
  <si>
    <t>51.010.0430</t>
  </si>
  <si>
    <t>ניסור מיסעת אספלט קיימת, בעובי עד 17.5 ס"מ, לצורך התחברות</t>
  </si>
  <si>
    <t>51.010.0440</t>
  </si>
  <si>
    <t>פירוק אבני שפה ופנויין</t>
  </si>
  <si>
    <t>סה"כ לעבודות הכנה ופירוק</t>
  </si>
  <si>
    <t>51.020</t>
  </si>
  <si>
    <t>עבודות עפר</t>
  </si>
  <si>
    <t>51.020.0001</t>
  </si>
  <si>
    <t>הערות: 1. פינוי פסולת/ערמות עפר (של אחרים) הקיימות באתר - ראה סעיפים 51.010.0004-0008.</t>
  </si>
  <si>
    <t>51.020.0002</t>
  </si>
  <si>
    <t>2. מחירי החפירה כוללים (בין השאר) העברת החומר המתאים למילוי וסילוק כל עודפי החפירה שנפסלו למילוי, למקום שפך מאושר או לאתר אחר, למרחק של עד 15 ק"מ לפי הוראות המפקח. עבור העברת החומר למרחק גדול יותר ראה סעיף 51.010.0008.</t>
  </si>
  <si>
    <t>51.020.0003</t>
  </si>
  <si>
    <t>3. להעברת מיטב החומר החפור המתאים לצרכי מילוי למרחק מעל ל-2 ק"מ באתר העבודה - ראה סעיף 51.020.0110.</t>
  </si>
  <si>
    <t>51.020.0004</t>
  </si>
  <si>
    <t>4. חפירת גישוש לגילוי מתקנים תת-קרקעיים - ראה תת פרק 01.020.</t>
  </si>
  <si>
    <t>51.020.0005</t>
  </si>
  <si>
    <t>5.חפירת תעלות לעיגון יריעות - ראה סעיף 57.070.0050.</t>
  </si>
  <si>
    <t>51.020.0019</t>
  </si>
  <si>
    <t>ישור שטחים ע"י חפירה ו/או מילוי בגובה עד 20 ס"מ באתר העבודה, לכמות מעל 1000 מ"ר</t>
  </si>
  <si>
    <t>סה"כ לעבודות עפר</t>
  </si>
  <si>
    <t>51.030</t>
  </si>
  <si>
    <t>מצעים ותשתיות</t>
  </si>
  <si>
    <t>51.030.0001</t>
  </si>
  <si>
    <t>הערות: 1. מצע מתערובת CLSM - ראה בסעיפים 57.092.0029-0040.</t>
  </si>
  <si>
    <t>51.030.0002</t>
  </si>
  <si>
    <t>2. מצע מסוגים שונים, לשטחי גינון וכמצע לגידול עצים - ראה תת פרק 41.012. 3. ארגזים תת קרקעיים לגידול עצים וכנשיאת מדרכות - ראה סעיף 41.020.0650.</t>
  </si>
  <si>
    <t>51.030.0009</t>
  </si>
  <si>
    <t>מצע סוג א' לרבות פיזור והידוק מבוקר, המצע יסופק ממחצבה מאושרת. המחיר הינו לכמות של מעל 250 מ"ק ועד 500 מ"ק</t>
  </si>
  <si>
    <t>מ"ק</t>
  </si>
  <si>
    <t>סה"כ למצעים ותשתיות</t>
  </si>
  <si>
    <t>51.040</t>
  </si>
  <si>
    <t>עבודות אספלט</t>
  </si>
  <si>
    <t>51.040.0001</t>
  </si>
  <si>
    <t>הערות: 1. משקל מרחבי של בטון - אספלט הינו 2,340 ק"ג/מ"ק, לפי המפרט הכללי - סעיף 51.12.05.05(ז).</t>
  </si>
  <si>
    <t>51.040.0002</t>
  </si>
  <si>
    <t>2. ריבוד אספלט = שכבת אספלט (מינימום 3 ס"מ) מעל אספלט קיים.3. תערובת אספלט הינה עם אבן דולומיט מסוג א' אלא אם רשום אחרת.</t>
  </si>
  <si>
    <t>51.040.0003</t>
  </si>
  <si>
    <t>4. בסעיפים 51.040.0021-0058 ובסעיפים 51.040.0110-120 המחירים כוללים ביצוע ע"י מגמר (פינשר) והינם לכמות של מעל 300 טון אספלט שבוצעו באתר עבודה, כמויות הקטנות מ- 300 טון - ראה תוספת בסעיפים 51.040.0125,126.5. ריצוף משטחים, אבני שפה ומדרגות - ראה פרק 40.</t>
  </si>
  <si>
    <t>51.040.0004</t>
  </si>
  <si>
    <t>6. ציפוי וסימון מגרשים - ראה תת פרק 30.025.</t>
  </si>
  <si>
    <t>51.040.0005</t>
  </si>
  <si>
    <t>7. עיצוב אספלט דקורטיבי - ראה תת-פרק 51.083.</t>
  </si>
  <si>
    <t>51.040.0011</t>
  </si>
  <si>
    <t>ציפוי יסוד באימולסיה ביטומנית בשיעור של 0.8-1.2 ק"ג/מ''ר</t>
  </si>
  <si>
    <t>51.040.0014</t>
  </si>
  <si>
    <t>ציפוי מאחה באימולסיה ביטומנית בשיעור של 0.25 ק"ג/מ''ר</t>
  </si>
  <si>
    <t>51.040.0023</t>
  </si>
  <si>
    <t>שכבה מקשרת מבטון אספלט בעובי 6 ס"מ מתערובת עם אבן דולומיט גודל מקסימלי 25 מ"מ ("1), ביטומן 68-10 PG, לרבות פיזור והידוק</t>
  </si>
  <si>
    <t>51.040.0045</t>
  </si>
  <si>
    <t>שכבה נושאת עליונה בכבישים מבטון אספלט בעובי 5 ס"מ מתערובת עם אבן דולומיט גודל מקסימלי 19 מ"מ ("3/4), ביטומן 68-10 PG, לרבות פיזור והידוק</t>
  </si>
  <si>
    <t>51.040.0099</t>
  </si>
  <si>
    <t>תוספת לאספלט עבור ביטומן מסוג ביטומן 74-10 PG או 70-10 PG במקום ביטומן מסוג 68-10 PG</t>
  </si>
  <si>
    <t>טון</t>
  </si>
  <si>
    <t>סה"כ לעבודות אספלט</t>
  </si>
  <si>
    <t>51.045</t>
  </si>
  <si>
    <t>פסי האטה וכיסוי בורות</t>
  </si>
  <si>
    <t>51.045.0010</t>
  </si>
  <si>
    <t>פסי האטה מסוג גבשושית קשתית ברוחב עד 4 מ' ובגובה עד 10 ס"מ. העבודה כוללת: חריצה באספלט קיים וניקוי פניו, ריסוס ביטומן, שכבת בטון אספלט נושאת על הכביש בעובי משתנה, צביעה, עיני חתול משני צידי הפס. הכל בשלמות</t>
  </si>
  <si>
    <t>סה"כ לפסי האטה וכיסוי בורות</t>
  </si>
  <si>
    <t>51.064</t>
  </si>
  <si>
    <t>תאי בקרה - תפיסה (קולטנים)</t>
  </si>
  <si>
    <t>51.064.0009</t>
  </si>
  <si>
    <t>הערות: 1. שוחות (תאי) בקרה עגולות מחוליות טרומיות - ראה תת פרק 57.042. 2. שוחות (תאי) בקרה מרובעות מחוליות טרומיות - ראה תת פרק 57.062.3. ניקוי ושטיפה של תאי בקרה ותאי תפיסה (קולטנים) - ראה תת פרק 57.064.4. חיבור קווי ניקוז לתאי ניקוז קיימים - ראה תת פרק 57.0655. מכסי שבכת רשת סטנדרט (עגולה) לתאי ניקוז קיימים - ראה תת פרק 57.062.</t>
  </si>
  <si>
    <t>51.064.0050</t>
  </si>
  <si>
    <t>תא קליטה ראשי במידות 76/37 ס"מ ובעומק 1.25 מ' ללא אבן שפה, מס' רשתות 1 ומסגרת, לעומס 25 טון C250</t>
  </si>
  <si>
    <t>51.064.0060</t>
  </si>
  <si>
    <t>תוספת לתא קליטה ראשי עבור תא קליטה אמצעי/סופי במידות 76/37 ס"מ ובעומק פנים 0.51 מ', ללא אבן שפה, מס' רשתות 1 ומסגרת, לעומס 25 טון C250</t>
  </si>
  <si>
    <t>סה"כ לתאי בקרה - תפיסה (קולטנים)</t>
  </si>
  <si>
    <t>סה"כ לסלילת כבישים ורחבות</t>
  </si>
  <si>
    <t>57</t>
  </si>
  <si>
    <t>קווי מים, ביוב ותיעול</t>
  </si>
  <si>
    <t>57.001</t>
  </si>
  <si>
    <t>הערות כלליות לפרק 57 קווי מים, ביוב ותיעול</t>
  </si>
  <si>
    <t>57.001.0003</t>
  </si>
  <si>
    <t>1. הנחיות כלליות לאחוזי קבלן ראשי - אם קיים בפרויקט (בתוספת למחירי קבלן עבודות מים ביוב ותיעול שלהלן) - ראה בקבצים מצורפים - נספחים ועלויות בניה. תשומת לב המשתמש מופנית ל"הנחות יסוד לתמחיר מאגר המחירים" המפורטות בתחילת החוברת; כמו כן לחישוב בקבצים מצורפים עבור תוספת לפי אזורים (למחיר הכולל של הבניה) ותוספות או הפחתות בגין היקף העבודה.</t>
  </si>
  <si>
    <t>57.001.0004</t>
  </si>
  <si>
    <t>2. כל העבודות בפרק זה כפופות לנאמר ב"מפרט כללי לעבודות בנין ("האוגדן הכחול"), כולל אופני המדידה והתשלום, אלא אם צויין אחרת בסעיף.</t>
  </si>
  <si>
    <t>57.001.0005</t>
  </si>
  <si>
    <t>57.001.0007</t>
  </si>
  <si>
    <t>3. מחירי הצינורות והאביזרים המונחים בקרקע כוללים את עבודת החפירה ו/או החציבה בכל סוגי הקרקע, פרט לסלע מוצק רצוף. תוספת עבור חציבה - ראה סעיף 57.011.0970</t>
  </si>
  <si>
    <t>57.001.0008</t>
  </si>
  <si>
    <t>4. במקרה של ביצוע עבודות צנרת בהם המזמין רוכש צינורות בנפרד, יש לחשב את עלות העבודה בהפחתת עלות הצנרת לפי פרק 87 (צנרת מים וביוב) ופרק 80 (צנרת ניקוז).</t>
  </si>
  <si>
    <t>57.001.0009</t>
  </si>
  <si>
    <t>5. שים לב: בהתאם לעדכון המפרט הכללי פרק 07, השתנו אופני המדידה לצינורות: בצינורות שקוטרם מעל "2, הספחים (קשתות, מעברי קוטר, הסתעפויות, רוכבים וכד') ימדדו בנפרד, אך אורכיהם לא ינוכו מאורך הצינור. מחברים בין צינורות (למעט מתאמים בין סוגי צינורות שונים) כלולים במחיר הצינורות ולא ימדדו בנפרד.</t>
  </si>
  <si>
    <t>57.001.0013</t>
  </si>
  <si>
    <t>6. כל המחירים של חלקי המתכת הגלויים, צנרת ואביזרים, כוללים את הצביעה בהתאם למפרט.</t>
  </si>
  <si>
    <t>57.001.0014</t>
  </si>
  <si>
    <t>7. עבור צנרת ואביזרים בקטרים קטנים יותר - ראה פרק 07 - מתקני תברואה.</t>
  </si>
  <si>
    <t>57.001.0015</t>
  </si>
  <si>
    <t>8. עלויות חומרים לעבודות פרק זה - ראה פרקים 80, 82, 87.</t>
  </si>
  <si>
    <t>57.001.0020</t>
  </si>
  <si>
    <t>9. כל המחירים כוללים חומר + עבודה + רווח ונקובים בשקלים חדשים (ללא מע"מ) והינם מחירי קבלן עבודות מים, ביוב ותיעול.</t>
  </si>
  <si>
    <t>57.001.0022</t>
  </si>
  <si>
    <t>לתשומת ליבכם, בפרק זה השתנו חלק ממספרי תתי הפרקים. לרשימת תתי הפרקים שעודכנו - נא ראו ב"קבצים מצורפים" בקובץ של "שינוי מספור תתי פרקים".</t>
  </si>
  <si>
    <t>סה"כ להערות כלליות לפרק 57 קווי מים, ביוב ותיעול</t>
  </si>
  <si>
    <t>57.051</t>
  </si>
  <si>
    <t>צינורות תיעול (ניקוז) מבטון מזוין</t>
  </si>
  <si>
    <t>57.051.0001</t>
  </si>
  <si>
    <t>הערות כלליות לצנרת תיעול (ניקוז): 1. בסעיפים שלהלן בכל מקום שבו נרשם עבודות חפירה הכוונה עבודות החפירה ו/או החציבה בכל סוגי הקרקע, פרט לסלע מוצק רצוף.תוספת עבור חציבה בסלע מוצק - ראה סעיף 57.011.0970.מחירי הצינורות המונחים בקרקע כוללים את עבודות החפירה ו/או החציבה הנ"ל. תוספת לצינורות ביוב ותיעול מפלדה, PVC, U-PVC ופוליאתילן בקטרים שונים עבור עומק נוסף מעל 5.25 מ'- ראה סעיפים 57.032.4000-4040.</t>
  </si>
  <si>
    <t>57.051.0003</t>
  </si>
  <si>
    <t>2. מחירי הצינורות כוללים חפירה פתוחה (בשיפועים הנדרשים).2א. מערכות דיפון תעלות להשכרה - ראה תת פרק 64.080 (לא כלול במחירי הצינורות).2ב. קירות שיגומים (דיפון) מכלונסאות - ראה תת פרק 23.090 (לא כלול במחירי הצינורות).2ג. קירות שיגומים מלוחות פלדה - ראה תת פרק 01.091 (לא כלול במחירי הצינורות).3. במקומות שבהם לא ניתן לבצע חפירת תעלות בשיפוע תקני (בטיחותי) ונדרש במקום זאת להתקין מערכת דיפון (באישור מראש של המפקח בלבד) - ראה תת פרק 64.080.</t>
  </si>
  <si>
    <t>57.051.0131</t>
  </si>
  <si>
    <t>צינורות מבטון מזוין לפי ת"י 27 סוג 1 עם אטם תיקני על ה"זכר" דרג 5 קוטר 50 ס"מ מונחים בקרקע בעומק מעל 1.25 מ' ועד 1.75 מ', לרבות עבודות חפירה, עטיפת חול ומילוי חוזר</t>
  </si>
  <si>
    <t>סה"כ לצינורות תיעול (ניקוז) מבטון מזוין</t>
  </si>
  <si>
    <t>57.062</t>
  </si>
  <si>
    <t>שוחות בקרה מרובעות לתיעול (ניקוז) מחוליות טרומיות</t>
  </si>
  <si>
    <t>57.062.0001</t>
  </si>
  <si>
    <t>הערות: 1. שוחות בקרה יצוקות באתר - ראה תת פרק 57.041.2. שוחות בקרה עגולות, מחוליות טרומיות - ראה תת פרק 57.042 3. תוספות לשוחות בקרה - ראה תת פרק 57.043.4. רשת ומסגרת מרובעות מיציקת ברזל ופיברגלס משוריין - ראה תת פרק 51.064.5. תוספת עבור חציבה בסלע מוצק - ראה סעיף 57.011.0970.6. תוספת לסולם תא בקרה עבור כלוב הגנה - ראה סעיף 57.041.0300.</t>
  </si>
  <si>
    <t>57.062.0006</t>
  </si>
  <si>
    <t>שוחות בקרה מלבניות מחוליות טרומיות במידות פנים 80/100 ס"מ, עם תא שיקוע, תקרה ומכסה ב.ב. בקוטר 60 ס"מ ממין D400 (40 טון), שלבי דריכה וכל האביזרים, בעומק מעל 1.25 מ' ועד 1.75 מ', לרבות עבודות חפירה ומילוי חוזר</t>
  </si>
  <si>
    <t>57.062.0012</t>
  </si>
  <si>
    <t>שוחות בקרה מלבניות מחוליות טרומיות במידות פנים 80/120 ס"מ, עם תא שיקוע, תקרה ומכסה ב.ב. בקוטר 60 ס"מ ממין D400 (40 טון), שלבי דריכה וכל האביזרים, בעומק מעל 1.25 מ' ועד 1.75 מ', לרבות עבודות חפירה ומילוי חוזר</t>
  </si>
  <si>
    <t>סה"כ לשוחות בקרה מרובעות לתיעול (ניקוז) מחוליות טרומיות</t>
  </si>
  <si>
    <t>57.092</t>
  </si>
  <si>
    <t>מילוי תעלות, עטיפת חול וסימון תשתיות תת קרקעיות</t>
  </si>
  <si>
    <t>57.092.0032</t>
  </si>
  <si>
    <t>מילוי תעלות או בורות בתערובת CLSM (פיוליט בחוזק נמוך מבוקר) בשפיכה חופשית ללא טפסנות (המחיר לכמות מעל 20 מ"ק)</t>
  </si>
  <si>
    <t>סה"כ למילוי תעלות, עטיפת חול וסימון תשתיות תת קרקעיות</t>
  </si>
  <si>
    <t>סה"כ לקווי מים, ביוב ותיעול</t>
  </si>
  <si>
    <t>סה"כ לרחוב אל-יאסמין</t>
  </si>
  <si>
    <t xml:space="preserve">40 - פיתוח נופי </t>
  </si>
  <si>
    <t>51 - סלילת כבישים ורחבות</t>
  </si>
  <si>
    <t>57 - קווי מים, ביוב ותיעול</t>
  </si>
  <si>
    <t>סה"כ עלות</t>
  </si>
  <si>
    <t>מע"מ בשיעור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</si>
</sst>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2"/>
      <color rgb="FF0000FF"/>
      <name val="Calibri"/>
    </font>
    <font>
      <b/>
      <sz val="11"/>
      <name val="Calibri"/>
    </font>
    <font>
      <b/>
      <sz val="16"/>
      <color rgb="FF0000FF"/>
      <name val="Calibri"/>
    </font>
  </fonts>
  <fills count="3">
    <fill>
      <patternFill patternType="none"/>
    </fill>
    <fill>
      <patternFill patternType="gray125"/>
    </fill>
    <fill>
      <patternFill patternType="solid">
        <fgColor rgb="FFC8C8C8"/>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s>
  <cellStyleXfs count="1">
    <xf numFmtId="0" fontId="0" fillId="0" borderId="0"/>
  </cellStyleXfs>
  <cellXfs count="36">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0" borderId="2" xfId="0" applyBorder="1"/>
    <xf numFmtId="0" fontId="0" fillId="2" borderId="3" xfId="0" applyFill="1" applyBorder="1" applyAlignment="1">
      <alignment horizontal="right"/>
    </xf>
    <xf numFmtId="0" fontId="3" fillId="0" borderId="1" xfId="0" applyFont="1" applyBorder="1" applyAlignment="1">
      <alignment horizontal="right"/>
    </xf>
    <xf numFmtId="0" fontId="1" fillId="0" borderId="2" xfId="0" applyFont="1" applyBorder="1"/>
    <xf numFmtId="0" fontId="2" fillId="0" borderId="2" xfId="0" applyFont="1" applyBorder="1"/>
    <xf numFmtId="0" fontId="2" fillId="0" borderId="4" xfId="0" applyFont="1" applyBorder="1"/>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4" xfId="0"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49" fontId="2" fillId="0" borderId="2" xfId="0" applyNumberFormat="1" applyFont="1" applyBorder="1" applyAlignment="1">
      <alignment horizontal="left"/>
    </xf>
    <xf numFmtId="49" fontId="2" fillId="0" borderId="4" xfId="0" applyNumberFormat="1" applyFont="1"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4" fontId="0" fillId="0" borderId="4"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0" fillId="0" borderId="4" xfId="0" applyBorder="1" applyAlignment="1">
      <alignment horizontal="right"/>
    </xf>
    <xf numFmtId="4" fontId="2" fillId="0" borderId="2" xfId="0" applyNumberFormat="1" applyFont="1" applyBorder="1" applyAlignment="1">
      <alignment horizontal="right"/>
    </xf>
    <xf numFmtId="4" fontId="2" fillId="0" borderId="4" xfId="0" applyNumberFormat="1" applyFont="1" applyBorder="1" applyAlignment="1">
      <alignment horizontal="right"/>
    </xf>
    <xf numFmtId="4" fontId="1"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rightToLeft="1" tabSelected="1" topLeftCell="A121" workbookViewId="0"/>
  </sheetViews>
  <sheetFormatPr defaultRowHeight="14.25" x14ac:dyDescent="0.45"/>
  <cols>
    <col min="1" max="1" width="13.1328125" style="15" customWidth="1"/>
    <col min="2" max="2" width="93.59765625" customWidth="1"/>
    <col min="3" max="3" width="9.1328125" style="3" customWidth="1"/>
    <col min="4" max="4" width="9.1328125" style="24" customWidth="1"/>
    <col min="5" max="5" width="9.1328125" style="1" customWidth="1"/>
    <col min="6" max="6" width="17" style="24" customWidth="1"/>
    <col min="7" max="7" width="9.1328125" style="24" customWidth="1"/>
  </cols>
  <sheetData>
    <row r="2" spans="1:7" ht="21" x14ac:dyDescent="0.65">
      <c r="A2" s="16"/>
      <c r="B2" s="6" t="s">
        <v>0</v>
      </c>
      <c r="C2" s="10"/>
      <c r="D2" s="25"/>
      <c r="E2" s="29"/>
      <c r="F2" s="25"/>
    </row>
    <row r="3" spans="1:7" x14ac:dyDescent="0.45">
      <c r="A3" s="17"/>
      <c r="B3" s="4"/>
      <c r="C3" s="11"/>
      <c r="D3" s="26"/>
      <c r="E3" s="30"/>
      <c r="F3" s="26"/>
    </row>
    <row r="4" spans="1:7" x14ac:dyDescent="0.45">
      <c r="A4" s="17"/>
      <c r="B4" s="4"/>
      <c r="C4" s="11"/>
      <c r="D4" s="26"/>
      <c r="E4" s="30"/>
      <c r="F4" s="26"/>
    </row>
    <row r="5" spans="1:7" x14ac:dyDescent="0.45">
      <c r="A5" s="18" t="s">
        <v>1</v>
      </c>
      <c r="B5" s="5" t="s">
        <v>2</v>
      </c>
      <c r="C5" s="12" t="s">
        <v>3</v>
      </c>
      <c r="D5" s="23" t="s">
        <v>4</v>
      </c>
      <c r="E5" s="5" t="s">
        <v>5</v>
      </c>
      <c r="F5" s="23" t="s">
        <v>6</v>
      </c>
    </row>
    <row r="6" spans="1:7" x14ac:dyDescent="0.45">
      <c r="A6" s="17"/>
      <c r="B6" s="4"/>
      <c r="C6" s="11"/>
      <c r="D6" s="26"/>
      <c r="E6" s="30"/>
      <c r="F6" s="26"/>
    </row>
    <row r="7" spans="1:7" s="2" customFormat="1" ht="15.75" x14ac:dyDescent="0.5">
      <c r="A7" s="19" t="s">
        <v>7</v>
      </c>
      <c r="B7" s="7" t="s">
        <v>8</v>
      </c>
      <c r="C7" s="13" t="s">
        <v>9</v>
      </c>
      <c r="D7" s="27" t="s">
        <v>9</v>
      </c>
      <c r="E7" s="31" t="s">
        <v>9</v>
      </c>
      <c r="F7" s="27" t="s">
        <v>9</v>
      </c>
      <c r="G7" s="35"/>
    </row>
    <row r="8" spans="1:7" s="2" customFormat="1" ht="15.75" x14ac:dyDescent="0.5">
      <c r="A8" s="19" t="s">
        <v>10</v>
      </c>
      <c r="B8" s="7" t="s">
        <v>11</v>
      </c>
      <c r="C8" s="13" t="s">
        <v>9</v>
      </c>
      <c r="D8" s="27" t="s">
        <v>9</v>
      </c>
      <c r="E8" s="31" t="s">
        <v>9</v>
      </c>
      <c r="F8" s="27" t="s">
        <v>9</v>
      </c>
      <c r="G8" s="35"/>
    </row>
    <row r="9" spans="1:7" x14ac:dyDescent="0.45">
      <c r="A9" s="20" t="s">
        <v>12</v>
      </c>
      <c r="B9" s="4" t="s">
        <v>13</v>
      </c>
      <c r="C9" s="11"/>
      <c r="D9" s="26"/>
      <c r="E9" s="30"/>
      <c r="F9" s="26"/>
    </row>
    <row r="10" spans="1:7" x14ac:dyDescent="0.45">
      <c r="A10" s="20" t="s">
        <v>14</v>
      </c>
      <c r="B10" s="4" t="s">
        <v>15</v>
      </c>
      <c r="C10" s="11"/>
      <c r="D10" s="26"/>
      <c r="E10" s="30"/>
      <c r="F10" s="26"/>
    </row>
    <row r="11" spans="1:7" x14ac:dyDescent="0.45">
      <c r="A11" s="20" t="s">
        <v>16</v>
      </c>
      <c r="B11" s="4" t="s">
        <v>17</v>
      </c>
      <c r="C11" s="11"/>
      <c r="D11" s="26"/>
      <c r="E11" s="30"/>
      <c r="F11" s="26"/>
    </row>
    <row r="12" spans="1:7" x14ac:dyDescent="0.45">
      <c r="A12" s="20" t="s">
        <v>18</v>
      </c>
      <c r="B12" s="4" t="s">
        <v>19</v>
      </c>
      <c r="C12" s="11"/>
      <c r="D12" s="26"/>
      <c r="E12" s="30"/>
      <c r="F12" s="26"/>
    </row>
    <row r="13" spans="1:7" x14ac:dyDescent="0.45">
      <c r="A13" s="20" t="s">
        <v>20</v>
      </c>
      <c r="B13" s="4" t="s">
        <v>21</v>
      </c>
      <c r="C13" s="11"/>
      <c r="D13" s="26"/>
      <c r="E13" s="30"/>
      <c r="F13" s="26"/>
    </row>
    <row r="14" spans="1:7" x14ac:dyDescent="0.45">
      <c r="A14" s="20" t="s">
        <v>22</v>
      </c>
      <c r="B14" s="4" t="s">
        <v>23</v>
      </c>
      <c r="C14" s="11"/>
      <c r="D14" s="26"/>
      <c r="E14" s="30"/>
      <c r="F14" s="26"/>
    </row>
    <row r="15" spans="1:7" x14ac:dyDescent="0.45">
      <c r="A15" s="20" t="s">
        <v>24</v>
      </c>
      <c r="B15" s="4" t="s">
        <v>25</v>
      </c>
      <c r="C15" s="11"/>
      <c r="D15" s="26"/>
      <c r="E15" s="30"/>
      <c r="F15" s="26"/>
    </row>
    <row r="16" spans="1:7" x14ac:dyDescent="0.45">
      <c r="A16" s="20" t="s">
        <v>26</v>
      </c>
      <c r="B16" s="4" t="s">
        <v>27</v>
      </c>
      <c r="C16" s="11"/>
      <c r="D16" s="26"/>
      <c r="E16" s="30"/>
      <c r="F16" s="26"/>
    </row>
    <row r="17" spans="1:7" x14ac:dyDescent="0.45">
      <c r="A17" s="20" t="s">
        <v>28</v>
      </c>
      <c r="B17" s="4" t="s">
        <v>29</v>
      </c>
      <c r="C17" s="11"/>
      <c r="D17" s="26"/>
      <c r="E17" s="30"/>
      <c r="F17" s="26"/>
    </row>
    <row r="18" spans="1:7" x14ac:dyDescent="0.45">
      <c r="A18" s="20" t="s">
        <v>30</v>
      </c>
      <c r="B18" s="4" t="s">
        <v>31</v>
      </c>
      <c r="C18" s="11"/>
      <c r="D18" s="26"/>
      <c r="E18" s="30"/>
      <c r="F18" s="26"/>
    </row>
    <row r="19" spans="1:7" x14ac:dyDescent="0.45">
      <c r="A19" s="20" t="s">
        <v>32</v>
      </c>
      <c r="B19" s="4" t="s">
        <v>33</v>
      </c>
      <c r="C19" s="11"/>
      <c r="D19" s="26"/>
      <c r="E19" s="30"/>
      <c r="F19" s="26"/>
    </row>
    <row r="20" spans="1:7" x14ac:dyDescent="0.45">
      <c r="A20" s="20" t="s">
        <v>34</v>
      </c>
      <c r="B20" s="4" t="s">
        <v>35</v>
      </c>
      <c r="C20" s="11"/>
      <c r="D20" s="26"/>
      <c r="E20" s="30"/>
      <c r="F20" s="26"/>
    </row>
    <row r="21" spans="1:7" x14ac:dyDescent="0.45">
      <c r="A21" s="21" t="s">
        <v>9</v>
      </c>
      <c r="B21" s="8" t="s">
        <v>36</v>
      </c>
      <c r="C21" s="11"/>
      <c r="D21" s="26"/>
      <c r="E21" s="30"/>
      <c r="F21" s="33">
        <f>SUM(F9:F20)</f>
        <v>0</v>
      </c>
    </row>
    <row r="22" spans="1:7" s="2" customFormat="1" ht="15.75" x14ac:dyDescent="0.5">
      <c r="A22" s="19" t="s">
        <v>37</v>
      </c>
      <c r="B22" s="7" t="s">
        <v>38</v>
      </c>
      <c r="C22" s="13" t="s">
        <v>9</v>
      </c>
      <c r="D22" s="27" t="s">
        <v>9</v>
      </c>
      <c r="E22" s="31" t="s">
        <v>9</v>
      </c>
      <c r="F22" s="27" t="s">
        <v>9</v>
      </c>
      <c r="G22" s="35"/>
    </row>
    <row r="23" spans="1:7" x14ac:dyDescent="0.45">
      <c r="A23" s="20" t="s">
        <v>39</v>
      </c>
      <c r="B23" s="4" t="s">
        <v>40</v>
      </c>
      <c r="C23" s="11"/>
      <c r="D23" s="26"/>
      <c r="E23" s="30"/>
      <c r="F23" s="26"/>
    </row>
    <row r="24" spans="1:7" x14ac:dyDescent="0.45">
      <c r="A24" s="20" t="s">
        <v>41</v>
      </c>
      <c r="B24" s="4" t="s">
        <v>42</v>
      </c>
      <c r="C24" s="11"/>
      <c r="D24" s="26"/>
      <c r="E24" s="30"/>
      <c r="F24" s="26"/>
    </row>
    <row r="25" spans="1:7" x14ac:dyDescent="0.45">
      <c r="A25" s="20" t="s">
        <v>43</v>
      </c>
      <c r="B25" s="4" t="s">
        <v>44</v>
      </c>
      <c r="C25" s="11" t="s">
        <v>45</v>
      </c>
      <c r="D25" s="26">
        <v>500</v>
      </c>
      <c r="E25" s="30">
        <v>136</v>
      </c>
      <c r="F25" s="26">
        <f>MMULT(D25,E25)</f>
        <v>68000</v>
      </c>
    </row>
    <row r="26" spans="1:7" x14ac:dyDescent="0.45">
      <c r="A26" s="21" t="s">
        <v>9</v>
      </c>
      <c r="B26" s="8" t="s">
        <v>46</v>
      </c>
      <c r="C26" s="11"/>
      <c r="D26" s="26"/>
      <c r="E26" s="30"/>
      <c r="F26" s="33">
        <f>SUM(F23:F25)</f>
        <v>68000</v>
      </c>
    </row>
    <row r="27" spans="1:7" s="2" customFormat="1" ht="15.75" x14ac:dyDescent="0.5">
      <c r="A27" s="19" t="s">
        <v>47</v>
      </c>
      <c r="B27" s="7" t="s">
        <v>48</v>
      </c>
      <c r="C27" s="13" t="s">
        <v>9</v>
      </c>
      <c r="D27" s="27" t="s">
        <v>9</v>
      </c>
      <c r="E27" s="31" t="s">
        <v>9</v>
      </c>
      <c r="F27" s="27" t="s">
        <v>9</v>
      </c>
      <c r="G27" s="35"/>
    </row>
    <row r="28" spans="1:7" x14ac:dyDescent="0.45">
      <c r="A28" s="20" t="s">
        <v>49</v>
      </c>
      <c r="B28" s="4" t="s">
        <v>50</v>
      </c>
      <c r="C28" s="11"/>
      <c r="D28" s="26"/>
      <c r="E28" s="30"/>
      <c r="F28" s="26"/>
    </row>
    <row r="29" spans="1:7" x14ac:dyDescent="0.45">
      <c r="A29" s="20" t="s">
        <v>51</v>
      </c>
      <c r="B29" s="4" t="s">
        <v>52</v>
      </c>
      <c r="C29" s="11"/>
      <c r="D29" s="26"/>
      <c r="E29" s="30"/>
      <c r="F29" s="26"/>
    </row>
    <row r="30" spans="1:7" x14ac:dyDescent="0.45">
      <c r="A30" s="20" t="s">
        <v>53</v>
      </c>
      <c r="B30" s="4" t="s">
        <v>54</v>
      </c>
      <c r="C30" s="11" t="s">
        <v>55</v>
      </c>
      <c r="D30" s="26">
        <v>250</v>
      </c>
      <c r="E30" s="30">
        <v>107</v>
      </c>
      <c r="F30" s="26">
        <f>MMULT(D30,E30)</f>
        <v>26750</v>
      </c>
    </row>
    <row r="31" spans="1:7" x14ac:dyDescent="0.45">
      <c r="A31" s="21" t="s">
        <v>9</v>
      </c>
      <c r="B31" s="8" t="s">
        <v>56</v>
      </c>
      <c r="C31" s="11"/>
      <c r="D31" s="26"/>
      <c r="E31" s="30"/>
      <c r="F31" s="33">
        <f>SUM(F28:F30)</f>
        <v>26750</v>
      </c>
    </row>
    <row r="32" spans="1:7" x14ac:dyDescent="0.45">
      <c r="A32" s="21" t="s">
        <v>9</v>
      </c>
      <c r="B32" s="8" t="s">
        <v>57</v>
      </c>
      <c r="C32" s="11"/>
      <c r="D32" s="26"/>
      <c r="E32" s="30"/>
      <c r="F32" s="33">
        <f>SUM(F21,F26,F31)</f>
        <v>94750</v>
      </c>
    </row>
    <row r="33" spans="1:7" x14ac:dyDescent="0.45">
      <c r="A33" s="17"/>
      <c r="B33" s="4"/>
      <c r="C33" s="11"/>
      <c r="D33" s="26"/>
      <c r="E33" s="30"/>
      <c r="F33" s="26"/>
    </row>
    <row r="34" spans="1:7" s="2" customFormat="1" ht="15.75" x14ac:dyDescent="0.5">
      <c r="A34" s="19" t="s">
        <v>58</v>
      </c>
      <c r="B34" s="7" t="s">
        <v>59</v>
      </c>
      <c r="C34" s="13" t="s">
        <v>9</v>
      </c>
      <c r="D34" s="27" t="s">
        <v>9</v>
      </c>
      <c r="E34" s="31" t="s">
        <v>9</v>
      </c>
      <c r="F34" s="27" t="s">
        <v>9</v>
      </c>
      <c r="G34" s="35"/>
    </row>
    <row r="35" spans="1:7" s="2" customFormat="1" ht="15.75" x14ac:dyDescent="0.5">
      <c r="A35" s="19" t="s">
        <v>60</v>
      </c>
      <c r="B35" s="7" t="s">
        <v>61</v>
      </c>
      <c r="C35" s="13" t="s">
        <v>9</v>
      </c>
      <c r="D35" s="27" t="s">
        <v>9</v>
      </c>
      <c r="E35" s="31" t="s">
        <v>9</v>
      </c>
      <c r="F35" s="27" t="s">
        <v>9</v>
      </c>
      <c r="G35" s="35"/>
    </row>
    <row r="36" spans="1:7" x14ac:dyDescent="0.45">
      <c r="A36" s="20" t="s">
        <v>62</v>
      </c>
      <c r="B36" s="4" t="s">
        <v>63</v>
      </c>
      <c r="C36" s="11"/>
      <c r="D36" s="26"/>
      <c r="E36" s="30"/>
      <c r="F36" s="26"/>
    </row>
    <row r="37" spans="1:7" x14ac:dyDescent="0.45">
      <c r="A37" s="20" t="s">
        <v>64</v>
      </c>
      <c r="B37" s="4" t="s">
        <v>65</v>
      </c>
      <c r="C37" s="11" t="s">
        <v>66</v>
      </c>
      <c r="D37" s="26">
        <v>5</v>
      </c>
      <c r="E37" s="30">
        <v>1910</v>
      </c>
      <c r="F37" s="26">
        <f t="shared" ref="F37:F47" si="0">MMULT(D37,E37)</f>
        <v>9550</v>
      </c>
    </row>
    <row r="38" spans="1:7" x14ac:dyDescent="0.45">
      <c r="A38" s="20" t="s">
        <v>67</v>
      </c>
      <c r="B38" s="4" t="s">
        <v>68</v>
      </c>
      <c r="C38" s="11" t="s">
        <v>3</v>
      </c>
      <c r="D38" s="26">
        <v>30</v>
      </c>
      <c r="E38" s="30">
        <v>550</v>
      </c>
      <c r="F38" s="26">
        <f t="shared" si="0"/>
        <v>16500</v>
      </c>
    </row>
    <row r="39" spans="1:7" x14ac:dyDescent="0.45">
      <c r="A39" s="20" t="s">
        <v>69</v>
      </c>
      <c r="B39" s="4" t="s">
        <v>70</v>
      </c>
      <c r="C39" s="11" t="s">
        <v>3</v>
      </c>
      <c r="D39" s="26">
        <v>10</v>
      </c>
      <c r="E39" s="30">
        <v>790</v>
      </c>
      <c r="F39" s="26">
        <f t="shared" si="0"/>
        <v>7900</v>
      </c>
    </row>
    <row r="40" spans="1:7" x14ac:dyDescent="0.45">
      <c r="A40" s="20" t="s">
        <v>71</v>
      </c>
      <c r="B40" s="4" t="s">
        <v>72</v>
      </c>
      <c r="C40" s="11" t="s">
        <v>3</v>
      </c>
      <c r="D40" s="26">
        <v>15</v>
      </c>
      <c r="E40" s="30">
        <v>700</v>
      </c>
      <c r="F40" s="26">
        <f t="shared" si="0"/>
        <v>10500</v>
      </c>
    </row>
    <row r="41" spans="1:7" x14ac:dyDescent="0.45">
      <c r="A41" s="20" t="s">
        <v>73</v>
      </c>
      <c r="B41" s="4" t="s">
        <v>74</v>
      </c>
      <c r="C41" s="11" t="s">
        <v>3</v>
      </c>
      <c r="D41" s="26">
        <v>2</v>
      </c>
      <c r="E41" s="30">
        <v>490</v>
      </c>
      <c r="F41" s="26">
        <f t="shared" si="0"/>
        <v>980</v>
      </c>
    </row>
    <row r="42" spans="1:7" x14ac:dyDescent="0.45">
      <c r="A42" s="20" t="s">
        <v>75</v>
      </c>
      <c r="B42" s="4" t="s">
        <v>76</v>
      </c>
      <c r="C42" s="11" t="s">
        <v>3</v>
      </c>
      <c r="D42" s="26">
        <v>2</v>
      </c>
      <c r="E42" s="30">
        <v>120</v>
      </c>
      <c r="F42" s="26">
        <f t="shared" si="0"/>
        <v>240</v>
      </c>
    </row>
    <row r="43" spans="1:7" x14ac:dyDescent="0.45">
      <c r="A43" s="20" t="s">
        <v>77</v>
      </c>
      <c r="B43" s="4" t="s">
        <v>78</v>
      </c>
      <c r="C43" s="11" t="s">
        <v>45</v>
      </c>
      <c r="D43" s="26">
        <v>250</v>
      </c>
      <c r="E43" s="30">
        <v>22.2</v>
      </c>
      <c r="F43" s="26">
        <f t="shared" si="0"/>
        <v>5550</v>
      </c>
    </row>
    <row r="44" spans="1:7" x14ac:dyDescent="0.45">
      <c r="A44" s="20" t="s">
        <v>79</v>
      </c>
      <c r="B44" s="4" t="s">
        <v>80</v>
      </c>
      <c r="C44" s="11" t="s">
        <v>45</v>
      </c>
      <c r="D44" s="26">
        <v>150</v>
      </c>
      <c r="E44" s="30">
        <v>77</v>
      </c>
      <c r="F44" s="26">
        <f t="shared" si="0"/>
        <v>11550</v>
      </c>
    </row>
    <row r="45" spans="1:7" x14ac:dyDescent="0.45">
      <c r="A45" s="20" t="s">
        <v>81</v>
      </c>
      <c r="B45" s="4" t="s">
        <v>82</v>
      </c>
      <c r="C45" s="11" t="s">
        <v>45</v>
      </c>
      <c r="D45" s="26">
        <v>3000</v>
      </c>
      <c r="E45" s="30">
        <v>13.4</v>
      </c>
      <c r="F45" s="26">
        <f t="shared" si="0"/>
        <v>40200</v>
      </c>
    </row>
    <row r="46" spans="1:7" x14ac:dyDescent="0.45">
      <c r="A46" s="20" t="s">
        <v>83</v>
      </c>
      <c r="B46" s="4" t="s">
        <v>84</v>
      </c>
      <c r="C46" s="11" t="s">
        <v>55</v>
      </c>
      <c r="D46" s="26">
        <v>200</v>
      </c>
      <c r="E46" s="30">
        <v>15.6</v>
      </c>
      <c r="F46" s="26">
        <f t="shared" si="0"/>
        <v>3120</v>
      </c>
    </row>
    <row r="47" spans="1:7" x14ac:dyDescent="0.45">
      <c r="A47" s="20" t="s">
        <v>85</v>
      </c>
      <c r="B47" s="4" t="s">
        <v>86</v>
      </c>
      <c r="C47" s="11" t="s">
        <v>55</v>
      </c>
      <c r="D47" s="26">
        <v>250</v>
      </c>
      <c r="E47" s="30">
        <v>17</v>
      </c>
      <c r="F47" s="26">
        <f t="shared" si="0"/>
        <v>4250</v>
      </c>
    </row>
    <row r="48" spans="1:7" x14ac:dyDescent="0.45">
      <c r="A48" s="21" t="s">
        <v>9</v>
      </c>
      <c r="B48" s="8" t="s">
        <v>87</v>
      </c>
      <c r="C48" s="11"/>
      <c r="D48" s="26"/>
      <c r="E48" s="30"/>
      <c r="F48" s="33">
        <f>SUM(F36:F47)</f>
        <v>110340</v>
      </c>
    </row>
    <row r="49" spans="1:7" s="2" customFormat="1" ht="15.75" x14ac:dyDescent="0.5">
      <c r="A49" s="19" t="s">
        <v>88</v>
      </c>
      <c r="B49" s="7" t="s">
        <v>89</v>
      </c>
      <c r="C49" s="13" t="s">
        <v>9</v>
      </c>
      <c r="D49" s="27" t="s">
        <v>9</v>
      </c>
      <c r="E49" s="31" t="s">
        <v>9</v>
      </c>
      <c r="F49" s="27" t="s">
        <v>9</v>
      </c>
      <c r="G49" s="35"/>
    </row>
    <row r="50" spans="1:7" x14ac:dyDescent="0.45">
      <c r="A50" s="20" t="s">
        <v>90</v>
      </c>
      <c r="B50" s="4" t="s">
        <v>91</v>
      </c>
      <c r="C50" s="11"/>
      <c r="D50" s="26"/>
      <c r="E50" s="30"/>
      <c r="F50" s="26"/>
    </row>
    <row r="51" spans="1:7" x14ac:dyDescent="0.45">
      <c r="A51" s="20" t="s">
        <v>92</v>
      </c>
      <c r="B51" s="4" t="s">
        <v>93</v>
      </c>
      <c r="C51" s="11"/>
      <c r="D51" s="26"/>
      <c r="E51" s="30"/>
      <c r="F51" s="26"/>
    </row>
    <row r="52" spans="1:7" x14ac:dyDescent="0.45">
      <c r="A52" s="20" t="s">
        <v>94</v>
      </c>
      <c r="B52" s="4" t="s">
        <v>95</v>
      </c>
      <c r="C52" s="11"/>
      <c r="D52" s="26"/>
      <c r="E52" s="30"/>
      <c r="F52" s="26"/>
    </row>
    <row r="53" spans="1:7" x14ac:dyDescent="0.45">
      <c r="A53" s="20" t="s">
        <v>96</v>
      </c>
      <c r="B53" s="4" t="s">
        <v>97</v>
      </c>
      <c r="C53" s="11"/>
      <c r="D53" s="26"/>
      <c r="E53" s="30"/>
      <c r="F53" s="26"/>
    </row>
    <row r="54" spans="1:7" x14ac:dyDescent="0.45">
      <c r="A54" s="20" t="s">
        <v>98</v>
      </c>
      <c r="B54" s="4" t="s">
        <v>99</v>
      </c>
      <c r="C54" s="11"/>
      <c r="D54" s="26"/>
      <c r="E54" s="30"/>
      <c r="F54" s="26"/>
    </row>
    <row r="55" spans="1:7" x14ac:dyDescent="0.45">
      <c r="A55" s="20" t="s">
        <v>100</v>
      </c>
      <c r="B55" s="4" t="s">
        <v>101</v>
      </c>
      <c r="C55" s="11" t="s">
        <v>45</v>
      </c>
      <c r="D55" s="26">
        <v>500</v>
      </c>
      <c r="E55" s="30">
        <v>8.1999999999999993</v>
      </c>
      <c r="F55" s="26">
        <f>MMULT(D55,E55)</f>
        <v>4100</v>
      </c>
    </row>
    <row r="56" spans="1:7" x14ac:dyDescent="0.45">
      <c r="A56" s="21" t="s">
        <v>9</v>
      </c>
      <c r="B56" s="8" t="s">
        <v>102</v>
      </c>
      <c r="C56" s="11"/>
      <c r="D56" s="26"/>
      <c r="E56" s="30"/>
      <c r="F56" s="33">
        <f>SUM(F50:F55)</f>
        <v>4100</v>
      </c>
    </row>
    <row r="57" spans="1:7" s="2" customFormat="1" ht="15.75" x14ac:dyDescent="0.5">
      <c r="A57" s="19" t="s">
        <v>103</v>
      </c>
      <c r="B57" s="7" t="s">
        <v>104</v>
      </c>
      <c r="C57" s="13" t="s">
        <v>9</v>
      </c>
      <c r="D57" s="27" t="s">
        <v>9</v>
      </c>
      <c r="E57" s="31" t="s">
        <v>9</v>
      </c>
      <c r="F57" s="27" t="s">
        <v>9</v>
      </c>
      <c r="G57" s="35"/>
    </row>
    <row r="58" spans="1:7" x14ac:dyDescent="0.45">
      <c r="A58" s="20" t="s">
        <v>105</v>
      </c>
      <c r="B58" s="4" t="s">
        <v>106</v>
      </c>
      <c r="C58" s="11"/>
      <c r="D58" s="26"/>
      <c r="E58" s="30"/>
      <c r="F58" s="26"/>
    </row>
    <row r="59" spans="1:7" x14ac:dyDescent="0.45">
      <c r="A59" s="20" t="s">
        <v>107</v>
      </c>
      <c r="B59" s="4" t="s">
        <v>108</v>
      </c>
      <c r="C59" s="11"/>
      <c r="D59" s="26"/>
      <c r="E59" s="30"/>
      <c r="F59" s="26"/>
    </row>
    <row r="60" spans="1:7" x14ac:dyDescent="0.45">
      <c r="A60" s="20" t="s">
        <v>109</v>
      </c>
      <c r="B60" s="4" t="s">
        <v>110</v>
      </c>
      <c r="C60" s="11" t="s">
        <v>111</v>
      </c>
      <c r="D60" s="26">
        <v>100</v>
      </c>
      <c r="E60" s="30">
        <v>190</v>
      </c>
      <c r="F60" s="26">
        <f>MMULT(D60,E60)</f>
        <v>19000</v>
      </c>
    </row>
    <row r="61" spans="1:7" x14ac:dyDescent="0.45">
      <c r="A61" s="21" t="s">
        <v>9</v>
      </c>
      <c r="B61" s="8" t="s">
        <v>112</v>
      </c>
      <c r="C61" s="11"/>
      <c r="D61" s="26"/>
      <c r="E61" s="30"/>
      <c r="F61" s="33">
        <f>SUM(F58:F60)</f>
        <v>19000</v>
      </c>
    </row>
    <row r="62" spans="1:7" s="2" customFormat="1" ht="15.75" x14ac:dyDescent="0.5">
      <c r="A62" s="19" t="s">
        <v>113</v>
      </c>
      <c r="B62" s="7" t="s">
        <v>114</v>
      </c>
      <c r="C62" s="13" t="s">
        <v>9</v>
      </c>
      <c r="D62" s="27" t="s">
        <v>9</v>
      </c>
      <c r="E62" s="31" t="s">
        <v>9</v>
      </c>
      <c r="F62" s="27" t="s">
        <v>9</v>
      </c>
      <c r="G62" s="35"/>
    </row>
    <row r="63" spans="1:7" x14ac:dyDescent="0.45">
      <c r="A63" s="20" t="s">
        <v>115</v>
      </c>
      <c r="B63" s="4" t="s">
        <v>116</v>
      </c>
      <c r="C63" s="11"/>
      <c r="D63" s="26"/>
      <c r="E63" s="30"/>
      <c r="F63" s="26"/>
    </row>
    <row r="64" spans="1:7" x14ac:dyDescent="0.45">
      <c r="A64" s="20" t="s">
        <v>117</v>
      </c>
      <c r="B64" s="4" t="s">
        <v>118</v>
      </c>
      <c r="C64" s="11"/>
      <c r="D64" s="26"/>
      <c r="E64" s="30"/>
      <c r="F64" s="26"/>
    </row>
    <row r="65" spans="1:7" x14ac:dyDescent="0.45">
      <c r="A65" s="20" t="s">
        <v>119</v>
      </c>
      <c r="B65" s="4" t="s">
        <v>120</v>
      </c>
      <c r="C65" s="11"/>
      <c r="D65" s="26"/>
      <c r="E65" s="30"/>
      <c r="F65" s="26"/>
    </row>
    <row r="66" spans="1:7" x14ac:dyDescent="0.45">
      <c r="A66" s="20" t="s">
        <v>121</v>
      </c>
      <c r="B66" s="4" t="s">
        <v>122</v>
      </c>
      <c r="C66" s="11"/>
      <c r="D66" s="26"/>
      <c r="E66" s="30"/>
      <c r="F66" s="26"/>
    </row>
    <row r="67" spans="1:7" x14ac:dyDescent="0.45">
      <c r="A67" s="20" t="s">
        <v>123</v>
      </c>
      <c r="B67" s="4" t="s">
        <v>124</v>
      </c>
      <c r="C67" s="11"/>
      <c r="D67" s="26"/>
      <c r="E67" s="30"/>
      <c r="F67" s="26"/>
    </row>
    <row r="68" spans="1:7" x14ac:dyDescent="0.45">
      <c r="A68" s="20" t="s">
        <v>125</v>
      </c>
      <c r="B68" s="4" t="s">
        <v>126</v>
      </c>
      <c r="C68" s="11" t="s">
        <v>45</v>
      </c>
      <c r="D68" s="26">
        <v>250</v>
      </c>
      <c r="E68" s="30">
        <v>2.2000000000000002</v>
      </c>
      <c r="F68" s="26">
        <f>MMULT(D68,E68)</f>
        <v>550</v>
      </c>
    </row>
    <row r="69" spans="1:7" x14ac:dyDescent="0.45">
      <c r="A69" s="20" t="s">
        <v>127</v>
      </c>
      <c r="B69" s="4" t="s">
        <v>128</v>
      </c>
      <c r="C69" s="11" t="s">
        <v>45</v>
      </c>
      <c r="D69" s="26">
        <v>3500</v>
      </c>
      <c r="E69" s="30">
        <v>1.8</v>
      </c>
      <c r="F69" s="26">
        <f>MMULT(D69,E69)</f>
        <v>6300</v>
      </c>
    </row>
    <row r="70" spans="1:7" x14ac:dyDescent="0.45">
      <c r="A70" s="20" t="s">
        <v>129</v>
      </c>
      <c r="B70" s="4" t="s">
        <v>130</v>
      </c>
      <c r="C70" s="11" t="s">
        <v>45</v>
      </c>
      <c r="D70" s="26">
        <v>500</v>
      </c>
      <c r="E70" s="30">
        <v>57</v>
      </c>
      <c r="F70" s="26">
        <f>MMULT(D70,E70)</f>
        <v>28500</v>
      </c>
    </row>
    <row r="71" spans="1:7" x14ac:dyDescent="0.45">
      <c r="A71" s="20" t="s">
        <v>131</v>
      </c>
      <c r="B71" s="4" t="s">
        <v>132</v>
      </c>
      <c r="C71" s="11" t="s">
        <v>45</v>
      </c>
      <c r="D71" s="26">
        <v>3000</v>
      </c>
      <c r="E71" s="30">
        <v>54</v>
      </c>
      <c r="F71" s="26">
        <f>MMULT(D71,E71)</f>
        <v>162000</v>
      </c>
    </row>
    <row r="72" spans="1:7" x14ac:dyDescent="0.45">
      <c r="A72" s="20" t="s">
        <v>133</v>
      </c>
      <c r="B72" s="4" t="s">
        <v>134</v>
      </c>
      <c r="C72" s="11" t="s">
        <v>135</v>
      </c>
      <c r="D72" s="26">
        <v>375</v>
      </c>
      <c r="E72" s="30">
        <v>26</v>
      </c>
      <c r="F72" s="26">
        <f>MMULT(D72,E72)</f>
        <v>9750</v>
      </c>
    </row>
    <row r="73" spans="1:7" x14ac:dyDescent="0.45">
      <c r="A73" s="21" t="s">
        <v>9</v>
      </c>
      <c r="B73" s="8" t="s">
        <v>136</v>
      </c>
      <c r="C73" s="11"/>
      <c r="D73" s="26"/>
      <c r="E73" s="30"/>
      <c r="F73" s="33">
        <f>SUM(F63:F72)</f>
        <v>207100</v>
      </c>
    </row>
    <row r="74" spans="1:7" s="2" customFormat="1" ht="15.75" x14ac:dyDescent="0.5">
      <c r="A74" s="19" t="s">
        <v>137</v>
      </c>
      <c r="B74" s="7" t="s">
        <v>138</v>
      </c>
      <c r="C74" s="13" t="s">
        <v>9</v>
      </c>
      <c r="D74" s="27" t="s">
        <v>9</v>
      </c>
      <c r="E74" s="31" t="s">
        <v>9</v>
      </c>
      <c r="F74" s="27" t="s">
        <v>9</v>
      </c>
      <c r="G74" s="35"/>
    </row>
    <row r="75" spans="1:7" x14ac:dyDescent="0.45">
      <c r="A75" s="20" t="s">
        <v>139</v>
      </c>
      <c r="B75" s="4" t="s">
        <v>140</v>
      </c>
      <c r="C75" s="11" t="s">
        <v>55</v>
      </c>
      <c r="D75" s="26">
        <v>45</v>
      </c>
      <c r="E75" s="30">
        <v>770</v>
      </c>
      <c r="F75" s="26">
        <f>MMULT(D75,E75)</f>
        <v>34650</v>
      </c>
    </row>
    <row r="76" spans="1:7" x14ac:dyDescent="0.45">
      <c r="A76" s="21" t="s">
        <v>9</v>
      </c>
      <c r="B76" s="8" t="s">
        <v>141</v>
      </c>
      <c r="C76" s="11"/>
      <c r="D76" s="26"/>
      <c r="E76" s="30"/>
      <c r="F76" s="33">
        <f>SUM(F75:F75)</f>
        <v>34650</v>
      </c>
    </row>
    <row r="77" spans="1:7" s="2" customFormat="1" ht="15.75" x14ac:dyDescent="0.5">
      <c r="A77" s="19" t="s">
        <v>142</v>
      </c>
      <c r="B77" s="7" t="s">
        <v>143</v>
      </c>
      <c r="C77" s="13" t="s">
        <v>9</v>
      </c>
      <c r="D77" s="27" t="s">
        <v>9</v>
      </c>
      <c r="E77" s="31" t="s">
        <v>9</v>
      </c>
      <c r="F77" s="27" t="s">
        <v>9</v>
      </c>
      <c r="G77" s="35"/>
    </row>
    <row r="78" spans="1:7" x14ac:dyDescent="0.45">
      <c r="A78" s="20" t="s">
        <v>144</v>
      </c>
      <c r="B78" s="4" t="s">
        <v>145</v>
      </c>
      <c r="C78" s="11"/>
      <c r="D78" s="26"/>
      <c r="E78" s="30"/>
      <c r="F78" s="26"/>
    </row>
    <row r="79" spans="1:7" x14ac:dyDescent="0.45">
      <c r="A79" s="20" t="s">
        <v>146</v>
      </c>
      <c r="B79" s="4" t="s">
        <v>147</v>
      </c>
      <c r="C79" s="11" t="s">
        <v>3</v>
      </c>
      <c r="D79" s="26">
        <v>4</v>
      </c>
      <c r="E79" s="30">
        <v>2950</v>
      </c>
      <c r="F79" s="26">
        <f>MMULT(D79,E79)</f>
        <v>11800</v>
      </c>
    </row>
    <row r="80" spans="1:7" x14ac:dyDescent="0.45">
      <c r="A80" s="20" t="s">
        <v>148</v>
      </c>
      <c r="B80" s="4" t="s">
        <v>149</v>
      </c>
      <c r="C80" s="11" t="s">
        <v>3</v>
      </c>
      <c r="D80" s="26">
        <v>8</v>
      </c>
      <c r="E80" s="30">
        <v>2090</v>
      </c>
      <c r="F80" s="26">
        <f>MMULT(D80,E80)</f>
        <v>16720</v>
      </c>
    </row>
    <row r="81" spans="1:7" x14ac:dyDescent="0.45">
      <c r="A81" s="21" t="s">
        <v>9</v>
      </c>
      <c r="B81" s="8" t="s">
        <v>150</v>
      </c>
      <c r="C81" s="11"/>
      <c r="D81" s="26"/>
      <c r="E81" s="30"/>
      <c r="F81" s="33">
        <f>SUM(F78:F80)</f>
        <v>28520</v>
      </c>
    </row>
    <row r="82" spans="1:7" x14ac:dyDescent="0.45">
      <c r="A82" s="21" t="s">
        <v>9</v>
      </c>
      <c r="B82" s="8" t="s">
        <v>151</v>
      </c>
      <c r="C82" s="11"/>
      <c r="D82" s="26"/>
      <c r="E82" s="30"/>
      <c r="F82" s="33">
        <f>SUM(F48,F56,F61,F73,F76,F81)</f>
        <v>403710</v>
      </c>
    </row>
    <row r="83" spans="1:7" x14ac:dyDescent="0.45">
      <c r="A83" s="17"/>
      <c r="B83" s="4"/>
      <c r="C83" s="11"/>
      <c r="D83" s="26"/>
      <c r="E83" s="30"/>
      <c r="F83" s="26"/>
    </row>
    <row r="84" spans="1:7" s="2" customFormat="1" ht="15.75" x14ac:dyDescent="0.5">
      <c r="A84" s="19" t="s">
        <v>152</v>
      </c>
      <c r="B84" s="7" t="s">
        <v>153</v>
      </c>
      <c r="C84" s="13" t="s">
        <v>9</v>
      </c>
      <c r="D84" s="27" t="s">
        <v>9</v>
      </c>
      <c r="E84" s="31" t="s">
        <v>9</v>
      </c>
      <c r="F84" s="27" t="s">
        <v>9</v>
      </c>
      <c r="G84" s="35"/>
    </row>
    <row r="85" spans="1:7" s="2" customFormat="1" ht="15.75" x14ac:dyDescent="0.5">
      <c r="A85" s="19" t="s">
        <v>154</v>
      </c>
      <c r="B85" s="7" t="s">
        <v>155</v>
      </c>
      <c r="C85" s="13" t="s">
        <v>9</v>
      </c>
      <c r="D85" s="27" t="s">
        <v>9</v>
      </c>
      <c r="E85" s="31" t="s">
        <v>9</v>
      </c>
      <c r="F85" s="27" t="s">
        <v>9</v>
      </c>
      <c r="G85" s="35"/>
    </row>
    <row r="86" spans="1:7" x14ac:dyDescent="0.45">
      <c r="A86" s="20" t="s">
        <v>156</v>
      </c>
      <c r="B86" s="4" t="s">
        <v>157</v>
      </c>
      <c r="C86" s="11"/>
      <c r="D86" s="26"/>
      <c r="E86" s="30"/>
      <c r="F86" s="26"/>
    </row>
    <row r="87" spans="1:7" x14ac:dyDescent="0.45">
      <c r="A87" s="20" t="s">
        <v>158</v>
      </c>
      <c r="B87" s="4" t="s">
        <v>159</v>
      </c>
      <c r="C87" s="11"/>
      <c r="D87" s="26"/>
      <c r="E87" s="30"/>
      <c r="F87" s="26"/>
    </row>
    <row r="88" spans="1:7" x14ac:dyDescent="0.45">
      <c r="A88" s="20" t="s">
        <v>160</v>
      </c>
      <c r="B88" s="4" t="s">
        <v>17</v>
      </c>
      <c r="C88" s="11"/>
      <c r="D88" s="26"/>
      <c r="E88" s="30"/>
      <c r="F88" s="26"/>
    </row>
    <row r="89" spans="1:7" x14ac:dyDescent="0.45">
      <c r="A89" s="20" t="s">
        <v>161</v>
      </c>
      <c r="B89" s="4" t="s">
        <v>162</v>
      </c>
      <c r="C89" s="11"/>
      <c r="D89" s="26"/>
      <c r="E89" s="30"/>
      <c r="F89" s="26"/>
    </row>
    <row r="90" spans="1:7" x14ac:dyDescent="0.45">
      <c r="A90" s="20" t="s">
        <v>163</v>
      </c>
      <c r="B90" s="4" t="s">
        <v>164</v>
      </c>
      <c r="C90" s="11"/>
      <c r="D90" s="26"/>
      <c r="E90" s="30"/>
      <c r="F90" s="26"/>
    </row>
    <row r="91" spans="1:7" x14ac:dyDescent="0.45">
      <c r="A91" s="20" t="s">
        <v>165</v>
      </c>
      <c r="B91" s="4" t="s">
        <v>166</v>
      </c>
      <c r="C91" s="11"/>
      <c r="D91" s="26"/>
      <c r="E91" s="30"/>
      <c r="F91" s="26"/>
    </row>
    <row r="92" spans="1:7" x14ac:dyDescent="0.45">
      <c r="A92" s="20" t="s">
        <v>167</v>
      </c>
      <c r="B92" s="4" t="s">
        <v>168</v>
      </c>
      <c r="C92" s="11"/>
      <c r="D92" s="26"/>
      <c r="E92" s="30"/>
      <c r="F92" s="26"/>
    </row>
    <row r="93" spans="1:7" x14ac:dyDescent="0.45">
      <c r="A93" s="20" t="s">
        <v>169</v>
      </c>
      <c r="B93" s="4" t="s">
        <v>170</v>
      </c>
      <c r="C93" s="11"/>
      <c r="D93" s="26"/>
      <c r="E93" s="30"/>
      <c r="F93" s="26"/>
    </row>
    <row r="94" spans="1:7" x14ac:dyDescent="0.45">
      <c r="A94" s="20" t="s">
        <v>171</v>
      </c>
      <c r="B94" s="4" t="s">
        <v>172</v>
      </c>
      <c r="C94" s="11"/>
      <c r="D94" s="26"/>
      <c r="E94" s="30"/>
      <c r="F94" s="26"/>
    </row>
    <row r="95" spans="1:7" x14ac:dyDescent="0.45">
      <c r="A95" s="20" t="s">
        <v>173</v>
      </c>
      <c r="B95" s="4" t="s">
        <v>174</v>
      </c>
      <c r="C95" s="11"/>
      <c r="D95" s="26"/>
      <c r="E95" s="30"/>
      <c r="F95" s="26"/>
    </row>
    <row r="96" spans="1:7" x14ac:dyDescent="0.45">
      <c r="A96" s="20" t="s">
        <v>175</v>
      </c>
      <c r="B96" s="4" t="s">
        <v>176</v>
      </c>
      <c r="C96" s="11"/>
      <c r="D96" s="26"/>
      <c r="E96" s="30"/>
      <c r="F96" s="26"/>
    </row>
    <row r="97" spans="1:7" x14ac:dyDescent="0.45">
      <c r="A97" s="21" t="s">
        <v>9</v>
      </c>
      <c r="B97" s="8" t="s">
        <v>177</v>
      </c>
      <c r="C97" s="11"/>
      <c r="D97" s="26"/>
      <c r="E97" s="30"/>
      <c r="F97" s="33">
        <f>SUM(F86:F96)</f>
        <v>0</v>
      </c>
    </row>
    <row r="98" spans="1:7" s="2" customFormat="1" ht="15.75" x14ac:dyDescent="0.5">
      <c r="A98" s="19" t="s">
        <v>178</v>
      </c>
      <c r="B98" s="7" t="s">
        <v>179</v>
      </c>
      <c r="C98" s="13" t="s">
        <v>9</v>
      </c>
      <c r="D98" s="27" t="s">
        <v>9</v>
      </c>
      <c r="E98" s="31" t="s">
        <v>9</v>
      </c>
      <c r="F98" s="27" t="s">
        <v>9</v>
      </c>
      <c r="G98" s="35"/>
    </row>
    <row r="99" spans="1:7" x14ac:dyDescent="0.45">
      <c r="A99" s="20" t="s">
        <v>180</v>
      </c>
      <c r="B99" s="4" t="s">
        <v>181</v>
      </c>
      <c r="C99" s="11"/>
      <c r="D99" s="26"/>
      <c r="E99" s="30"/>
      <c r="F99" s="26"/>
    </row>
    <row r="100" spans="1:7" x14ac:dyDescent="0.45">
      <c r="A100" s="20" t="s">
        <v>182</v>
      </c>
      <c r="B100" s="4" t="s">
        <v>183</v>
      </c>
      <c r="C100" s="11"/>
      <c r="D100" s="26"/>
      <c r="E100" s="30"/>
      <c r="F100" s="26"/>
    </row>
    <row r="101" spans="1:7" x14ac:dyDescent="0.45">
      <c r="A101" s="20" t="s">
        <v>184</v>
      </c>
      <c r="B101" s="4" t="s">
        <v>185</v>
      </c>
      <c r="C101" s="11" t="s">
        <v>55</v>
      </c>
      <c r="D101" s="26">
        <v>100</v>
      </c>
      <c r="E101" s="30">
        <v>750</v>
      </c>
      <c r="F101" s="26">
        <f>MMULT(D101,E101)</f>
        <v>75000</v>
      </c>
    </row>
    <row r="102" spans="1:7" x14ac:dyDescent="0.45">
      <c r="A102" s="21" t="s">
        <v>9</v>
      </c>
      <c r="B102" s="8" t="s">
        <v>186</v>
      </c>
      <c r="C102" s="11"/>
      <c r="D102" s="26"/>
      <c r="E102" s="30"/>
      <c r="F102" s="33">
        <f>SUM(F99:F101)</f>
        <v>75000</v>
      </c>
    </row>
    <row r="103" spans="1:7" s="2" customFormat="1" ht="15.75" x14ac:dyDescent="0.5">
      <c r="A103" s="19" t="s">
        <v>187</v>
      </c>
      <c r="B103" s="7" t="s">
        <v>188</v>
      </c>
      <c r="C103" s="13" t="s">
        <v>9</v>
      </c>
      <c r="D103" s="27" t="s">
        <v>9</v>
      </c>
      <c r="E103" s="31" t="s">
        <v>9</v>
      </c>
      <c r="F103" s="27" t="s">
        <v>9</v>
      </c>
      <c r="G103" s="35"/>
    </row>
    <row r="104" spans="1:7" x14ac:dyDescent="0.45">
      <c r="A104" s="20" t="s">
        <v>189</v>
      </c>
      <c r="B104" s="4" t="s">
        <v>190</v>
      </c>
      <c r="C104" s="11"/>
      <c r="D104" s="26"/>
      <c r="E104" s="30"/>
      <c r="F104" s="26"/>
    </row>
    <row r="105" spans="1:7" x14ac:dyDescent="0.45">
      <c r="A105" s="20" t="s">
        <v>191</v>
      </c>
      <c r="B105" s="4" t="s">
        <v>192</v>
      </c>
      <c r="C105" s="11" t="s">
        <v>3</v>
      </c>
      <c r="D105" s="26">
        <v>3</v>
      </c>
      <c r="E105" s="30">
        <v>5650</v>
      </c>
      <c r="F105" s="26">
        <f>MMULT(D105,E105)</f>
        <v>16950</v>
      </c>
    </row>
    <row r="106" spans="1:7" x14ac:dyDescent="0.45">
      <c r="A106" s="20" t="s">
        <v>193</v>
      </c>
      <c r="B106" s="4" t="s">
        <v>194</v>
      </c>
      <c r="C106" s="11" t="s">
        <v>3</v>
      </c>
      <c r="D106" s="26">
        <v>1</v>
      </c>
      <c r="E106" s="30">
        <v>6100</v>
      </c>
      <c r="F106" s="26">
        <f>MMULT(D106,E106)</f>
        <v>6100</v>
      </c>
    </row>
    <row r="107" spans="1:7" x14ac:dyDescent="0.45">
      <c r="A107" s="21" t="s">
        <v>9</v>
      </c>
      <c r="B107" s="8" t="s">
        <v>195</v>
      </c>
      <c r="C107" s="11"/>
      <c r="D107" s="26"/>
      <c r="E107" s="30"/>
      <c r="F107" s="33">
        <f>SUM(F104:F106)</f>
        <v>23050</v>
      </c>
    </row>
    <row r="108" spans="1:7" s="2" customFormat="1" ht="15.75" x14ac:dyDescent="0.5">
      <c r="A108" s="19" t="s">
        <v>196</v>
      </c>
      <c r="B108" s="7" t="s">
        <v>197</v>
      </c>
      <c r="C108" s="13" t="s">
        <v>9</v>
      </c>
      <c r="D108" s="27" t="s">
        <v>9</v>
      </c>
      <c r="E108" s="31" t="s">
        <v>9</v>
      </c>
      <c r="F108" s="27" t="s">
        <v>9</v>
      </c>
      <c r="G108" s="35"/>
    </row>
    <row r="109" spans="1:7" x14ac:dyDescent="0.45">
      <c r="A109" s="20" t="s">
        <v>198</v>
      </c>
      <c r="B109" s="4" t="s">
        <v>199</v>
      </c>
      <c r="C109" s="11" t="s">
        <v>111</v>
      </c>
      <c r="D109" s="26">
        <v>125</v>
      </c>
      <c r="E109" s="30">
        <v>468</v>
      </c>
      <c r="F109" s="26">
        <f>MMULT(D109,E109)</f>
        <v>58500</v>
      </c>
    </row>
    <row r="110" spans="1:7" x14ac:dyDescent="0.45">
      <c r="A110" s="21" t="s">
        <v>9</v>
      </c>
      <c r="B110" s="8" t="s">
        <v>200</v>
      </c>
      <c r="C110" s="11"/>
      <c r="D110" s="26"/>
      <c r="E110" s="30"/>
      <c r="F110" s="33">
        <f>SUM(F109:F109)</f>
        <v>58500</v>
      </c>
    </row>
    <row r="111" spans="1:7" x14ac:dyDescent="0.45">
      <c r="A111" s="21" t="s">
        <v>9</v>
      </c>
      <c r="B111" s="8" t="s">
        <v>201</v>
      </c>
      <c r="C111" s="11"/>
      <c r="D111" s="26"/>
      <c r="E111" s="30"/>
      <c r="F111" s="33">
        <f>SUM(F97,F102,F107,F110)</f>
        <v>156550</v>
      </c>
    </row>
    <row r="112" spans="1:7" x14ac:dyDescent="0.45">
      <c r="A112" s="17"/>
      <c r="B112" s="4"/>
      <c r="C112" s="11"/>
      <c r="D112" s="26"/>
      <c r="E112" s="30"/>
      <c r="F112" s="26"/>
    </row>
    <row r="113" spans="1:6" x14ac:dyDescent="0.45">
      <c r="A113" s="17"/>
      <c r="B113" s="4" t="s">
        <v>202</v>
      </c>
      <c r="C113" s="11"/>
      <c r="D113" s="26"/>
      <c r="E113" s="30"/>
      <c r="F113" s="26"/>
    </row>
    <row r="114" spans="1:6" x14ac:dyDescent="0.45">
      <c r="A114" s="17"/>
      <c r="B114" s="4"/>
      <c r="C114" s="11"/>
      <c r="D114" s="26"/>
      <c r="E114" s="30"/>
      <c r="F114" s="26"/>
    </row>
    <row r="115" spans="1:6" x14ac:dyDescent="0.45">
      <c r="A115" s="17" t="s">
        <v>9</v>
      </c>
      <c r="B115" s="4" t="s">
        <v>203</v>
      </c>
      <c r="C115" s="11"/>
      <c r="D115" s="26"/>
      <c r="E115" s="30"/>
      <c r="F115" s="26">
        <f>F32</f>
        <v>94750</v>
      </c>
    </row>
    <row r="116" spans="1:6" x14ac:dyDescent="0.45">
      <c r="A116" s="17" t="s">
        <v>9</v>
      </c>
      <c r="B116" s="4" t="s">
        <v>204</v>
      </c>
      <c r="C116" s="11"/>
      <c r="D116" s="26"/>
      <c r="E116" s="30"/>
      <c r="F116" s="26">
        <f>F82</f>
        <v>403710</v>
      </c>
    </row>
    <row r="117" spans="1:6" x14ac:dyDescent="0.45">
      <c r="A117" s="17" t="s">
        <v>9</v>
      </c>
      <c r="B117" s="4" t="s">
        <v>205</v>
      </c>
      <c r="C117" s="11"/>
      <c r="D117" s="26"/>
      <c r="E117" s="30"/>
      <c r="F117" s="26">
        <f>F111</f>
        <v>156550</v>
      </c>
    </row>
    <row r="118" spans="1:6" x14ac:dyDescent="0.45">
      <c r="A118" s="21" t="s">
        <v>9</v>
      </c>
      <c r="B118" s="8" t="s">
        <v>206</v>
      </c>
      <c r="C118" s="11"/>
      <c r="D118" s="26"/>
      <c r="E118" s="30"/>
      <c r="F118" s="33">
        <f>SUM(F115:F117)</f>
        <v>655010</v>
      </c>
    </row>
    <row r="119" spans="1:6" x14ac:dyDescent="0.45">
      <c r="A119" s="21" t="s">
        <v>9</v>
      </c>
      <c r="B119" s="8" t="s">
        <v>207</v>
      </c>
      <c r="C119" s="11"/>
      <c r="D119" s="26"/>
      <c r="E119" s="30"/>
      <c r="F119" s="33">
        <f>(F118 * (1 / 100 * 18))</f>
        <v>117901.79999999999</v>
      </c>
    </row>
    <row r="120" spans="1:6" x14ac:dyDescent="0.45">
      <c r="A120" s="22" t="s">
        <v>9</v>
      </c>
      <c r="B120" s="9" t="s">
        <v>206</v>
      </c>
      <c r="C120" s="14"/>
      <c r="D120" s="28"/>
      <c r="E120" s="32"/>
      <c r="F120" s="34">
        <f>F118 + F119</f>
        <v>772911.8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רחוב_אל_יאסמין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bayan matary</cp:lastModifiedBy>
  <dcterms:modified xsi:type="dcterms:W3CDTF">2025-06-23T07:00:08Z</dcterms:modified>
</cp:coreProperties>
</file>