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docs.live.net/a07e9c34143bcf8a/גסר אלזרקאא/וועדות/ריכוז ניתוני הוועדות וישיבות המעוצה/"/>
    </mc:Choice>
  </mc:AlternateContent>
  <xr:revisionPtr revIDLastSave="1394" documentId="8_{BDE9830B-0224-4461-B6E4-8E0F293DDFD8}" xr6:coauthVersionLast="47" xr6:coauthVersionMax="47" xr10:uidLastSave="{EFC96E97-B870-46A6-A411-A3FA99094B5F}"/>
  <bookViews>
    <workbookView xWindow="-98" yWindow="-98" windowWidth="21795" windowHeight="11625" tabRatio="589" firstSheet="5" activeTab="8" xr2:uid="{D7E31165-2AAE-4E17-AEA1-742444880561}"/>
  </bookViews>
  <sheets>
    <sheet name="חברי מועצת הרשות" sheetId="3" r:id="rId1"/>
    <sheet name="ריכוז מועצת הרשות" sheetId="1" r:id="rId2"/>
    <sheet name="טבלת ישיבות מועצת עיר 2024" sheetId="2" r:id="rId3"/>
    <sheet name="כל הוועדות" sheetId="6" r:id="rId4"/>
    <sheet name="וועדות חובה" sheetId="4" r:id="rId5"/>
    <sheet name="וועדות רשות" sheetId="5" r:id="rId6"/>
    <sheet name="טבלת ישיבות ועדות חובה 2024" sheetId="7" r:id="rId7"/>
    <sheet name="טבלת ישיבות ועדות רשות 2024" sheetId="8" r:id="rId8"/>
    <sheet name="מועדיי ימי התכנסות הוועדות" sheetId="11" r:id="rId9"/>
    <sheet name="יומן הוועדות 2024 " sheetId="12" r:id="rId10"/>
  </sheets>
  <externalReferences>
    <externalReference r:id="rId11"/>
  </externalReferences>
  <definedNames>
    <definedName name="CalendarYear">[1]January!$K$2</definedName>
    <definedName name="DaysAndWeeks">{0,1,2,3,4,5,6} + {0;1;2;3;4;5}*7</definedName>
    <definedName name="WeekStart">[1]January!$K$3</definedName>
    <definedName name="_xlnm.Print_Area" localSheetId="9">'יומן הוועדות 2024 '!$A$1:$G$239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8" i="12" l="1" a="1"/>
  <c r="A238" i="12" s="1"/>
  <c r="A231" i="12" a="1"/>
  <c r="G231" i="12" s="1"/>
  <c r="A224" i="12" a="1"/>
  <c r="F224" i="12" s="1"/>
  <c r="A217" i="12" a="1"/>
  <c r="E217" i="12" s="1"/>
  <c r="A210" i="12" a="1"/>
  <c r="D210" i="12" s="1"/>
  <c r="A203" i="12" a="1"/>
  <c r="A203" i="12" s="1"/>
  <c r="A201" i="12"/>
  <c r="A198" i="12" a="1"/>
  <c r="A198" i="12" s="1"/>
  <c r="A191" i="12" a="1"/>
  <c r="G191" i="12" s="1"/>
  <c r="A184" i="12" a="1"/>
  <c r="G184" i="12" s="1"/>
  <c r="A177" i="12" a="1"/>
  <c r="E177" i="12" s="1"/>
  <c r="A170" i="12" a="1"/>
  <c r="G170" i="12" s="1"/>
  <c r="A163" i="12" a="1"/>
  <c r="A163" i="12" s="1"/>
  <c r="A161" i="12"/>
  <c r="A158" i="12" a="1"/>
  <c r="B158" i="12" s="1"/>
  <c r="A151" i="12" a="1"/>
  <c r="B151" i="12" s="1"/>
  <c r="A144" i="12" a="1"/>
  <c r="A144" i="12" s="1"/>
  <c r="A137" i="12" a="1"/>
  <c r="F137" i="12" s="1"/>
  <c r="A130" i="12" a="1"/>
  <c r="F130" i="12" s="1"/>
  <c r="A123" i="12" a="1"/>
  <c r="B123" i="12" s="1"/>
  <c r="B122" i="12" s="1"/>
  <c r="A121" i="12"/>
  <c r="A118" i="12" a="1"/>
  <c r="A118" i="12" s="1"/>
  <c r="A111" i="12" a="1"/>
  <c r="D111" i="12" s="1"/>
  <c r="A104" i="12" a="1"/>
  <c r="G104" i="12" s="1"/>
  <c r="A97" i="12" a="1"/>
  <c r="E97" i="12" s="1"/>
  <c r="A90" i="12" a="1"/>
  <c r="G90" i="12" s="1"/>
  <c r="A83" i="12" a="1"/>
  <c r="A83" i="12" s="1"/>
  <c r="A81" i="12"/>
  <c r="A78" i="12" a="1"/>
  <c r="A78" i="12" s="1"/>
  <c r="A71" i="12" a="1"/>
  <c r="G71" i="12" s="1"/>
  <c r="A64" i="12" a="1"/>
  <c r="C64" i="12" s="1"/>
  <c r="A57" i="12" a="1"/>
  <c r="E57" i="12" s="1"/>
  <c r="A50" i="12" a="1"/>
  <c r="G50" i="12" s="1"/>
  <c r="G43" i="12"/>
  <c r="G42" i="12" s="1"/>
  <c r="F43" i="12"/>
  <c r="F42" i="12" s="1"/>
  <c r="E43" i="12"/>
  <c r="E42" i="12" s="1"/>
  <c r="D43" i="12"/>
  <c r="D42" i="12" s="1"/>
  <c r="A43" i="12" a="1"/>
  <c r="A43" i="12" s="1"/>
  <c r="A41" i="12"/>
  <c r="A38" i="12" a="1"/>
  <c r="A38" i="12" s="1"/>
  <c r="A31" i="12" a="1"/>
  <c r="E31" i="12" s="1"/>
  <c r="A24" i="12" a="1"/>
  <c r="C24" i="12" s="1"/>
  <c r="A17" i="12" a="1"/>
  <c r="E17" i="12" s="1"/>
  <c r="A10" i="12" a="1"/>
  <c r="G10" i="12" s="1"/>
  <c r="A3" i="12" a="1"/>
  <c r="A3" i="12" s="1"/>
  <c r="A1" i="12"/>
  <c r="E111" i="12" l="1"/>
  <c r="F111" i="12"/>
  <c r="F177" i="12"/>
  <c r="B3" i="12"/>
  <c r="B2" i="12" s="1"/>
  <c r="A97" i="12"/>
  <c r="G111" i="12"/>
  <c r="G177" i="12"/>
  <c r="C3" i="12"/>
  <c r="C2" i="12" s="1"/>
  <c r="D3" i="12"/>
  <c r="D2" i="12" s="1"/>
  <c r="E3" i="12"/>
  <c r="E2" i="12" s="1"/>
  <c r="B198" i="12"/>
  <c r="F217" i="12"/>
  <c r="B38" i="12"/>
  <c r="B97" i="12"/>
  <c r="G137" i="12"/>
  <c r="G217" i="12"/>
  <c r="C123" i="12"/>
  <c r="C122" i="12" s="1"/>
  <c r="G123" i="12"/>
  <c r="G122" i="12" s="1"/>
  <c r="D217" i="12"/>
  <c r="C97" i="12"/>
  <c r="B78" i="12"/>
  <c r="D123" i="12"/>
  <c r="D122" i="12" s="1"/>
  <c r="E123" i="12"/>
  <c r="E122" i="12" s="1"/>
  <c r="F123" i="12"/>
  <c r="F122" i="12" s="1"/>
  <c r="F31" i="12"/>
  <c r="G31" i="12"/>
  <c r="D97" i="12"/>
  <c r="B43" i="12"/>
  <c r="B42" i="12" s="1"/>
  <c r="F97" i="12"/>
  <c r="C43" i="12"/>
  <c r="C42" i="12" s="1"/>
  <c r="G97" i="12"/>
  <c r="B238" i="12"/>
  <c r="F210" i="12"/>
  <c r="B231" i="12"/>
  <c r="A210" i="12"/>
  <c r="E224" i="12"/>
  <c r="B210" i="12"/>
  <c r="G224" i="12"/>
  <c r="E210" i="12"/>
  <c r="A231" i="12"/>
  <c r="G210" i="12"/>
  <c r="C231" i="12"/>
  <c r="B203" i="12"/>
  <c r="B202" i="12" s="1"/>
  <c r="C203" i="12"/>
  <c r="C202" i="12" s="1"/>
  <c r="D203" i="12"/>
  <c r="D202" i="12" s="1"/>
  <c r="E203" i="12"/>
  <c r="E202" i="12" s="1"/>
  <c r="A224" i="12"/>
  <c r="F203" i="12"/>
  <c r="F202" i="12" s="1"/>
  <c r="B224" i="12"/>
  <c r="G203" i="12"/>
  <c r="G202" i="12" s="1"/>
  <c r="C224" i="12"/>
  <c r="D224" i="12"/>
  <c r="C210" i="12"/>
  <c r="D231" i="12"/>
  <c r="A217" i="12"/>
  <c r="E231" i="12"/>
  <c r="B217" i="12"/>
  <c r="F231" i="12"/>
  <c r="C217" i="12"/>
  <c r="B163" i="12"/>
  <c r="B162" i="12" s="1"/>
  <c r="C163" i="12"/>
  <c r="C162" i="12" s="1"/>
  <c r="E170" i="12"/>
  <c r="A191" i="12"/>
  <c r="F170" i="12"/>
  <c r="B191" i="12"/>
  <c r="E163" i="12"/>
  <c r="E162" i="12" s="1"/>
  <c r="A184" i="12"/>
  <c r="F163" i="12"/>
  <c r="F162" i="12" s="1"/>
  <c r="B184" i="12"/>
  <c r="G163" i="12"/>
  <c r="G162" i="12" s="1"/>
  <c r="C184" i="12"/>
  <c r="D184" i="12"/>
  <c r="D191" i="12"/>
  <c r="A170" i="12"/>
  <c r="E184" i="12"/>
  <c r="B170" i="12"/>
  <c r="F184" i="12"/>
  <c r="C170" i="12"/>
  <c r="D170" i="12"/>
  <c r="E191" i="12"/>
  <c r="B177" i="12"/>
  <c r="F191" i="12"/>
  <c r="C191" i="12"/>
  <c r="A177" i="12"/>
  <c r="C177" i="12"/>
  <c r="D163" i="12"/>
  <c r="D162" i="12" s="1"/>
  <c r="D177" i="12"/>
  <c r="G144" i="12"/>
  <c r="G130" i="12"/>
  <c r="C144" i="12"/>
  <c r="A130" i="12"/>
  <c r="C151" i="12"/>
  <c r="B144" i="12"/>
  <c r="F144" i="12"/>
  <c r="D144" i="12"/>
  <c r="E144" i="12"/>
  <c r="B130" i="12"/>
  <c r="C130" i="12"/>
  <c r="D130" i="12"/>
  <c r="E130" i="12"/>
  <c r="A151" i="12"/>
  <c r="D151" i="12"/>
  <c r="A137" i="12"/>
  <c r="E151" i="12"/>
  <c r="B137" i="12"/>
  <c r="F151" i="12"/>
  <c r="C137" i="12"/>
  <c r="G151" i="12"/>
  <c r="D137" i="12"/>
  <c r="A123" i="12"/>
  <c r="E137" i="12"/>
  <c r="A158" i="12"/>
  <c r="E83" i="12"/>
  <c r="E82" i="12" s="1"/>
  <c r="C104" i="12"/>
  <c r="B83" i="12"/>
  <c r="B82" i="12" s="1"/>
  <c r="B118" i="12"/>
  <c r="C83" i="12"/>
  <c r="C82" i="12" s="1"/>
  <c r="D83" i="12"/>
  <c r="D82" i="12" s="1"/>
  <c r="A104" i="12"/>
  <c r="F83" i="12"/>
  <c r="F82" i="12" s="1"/>
  <c r="B104" i="12"/>
  <c r="G83" i="12"/>
  <c r="G82" i="12" s="1"/>
  <c r="D104" i="12"/>
  <c r="A90" i="12"/>
  <c r="E104" i="12"/>
  <c r="B90" i="12"/>
  <c r="F104" i="12"/>
  <c r="C90" i="12"/>
  <c r="D90" i="12"/>
  <c r="E90" i="12"/>
  <c r="A111" i="12"/>
  <c r="F90" i="12"/>
  <c r="B111" i="12"/>
  <c r="C111" i="12"/>
  <c r="D64" i="12"/>
  <c r="A50" i="12"/>
  <c r="E64" i="12"/>
  <c r="B50" i="12"/>
  <c r="F64" i="12"/>
  <c r="C50" i="12"/>
  <c r="G64" i="12"/>
  <c r="D50" i="12"/>
  <c r="E50" i="12"/>
  <c r="A71" i="12"/>
  <c r="F50" i="12"/>
  <c r="B71" i="12"/>
  <c r="C71" i="12"/>
  <c r="D71" i="12"/>
  <c r="F57" i="12"/>
  <c r="G57" i="12"/>
  <c r="A64" i="12"/>
  <c r="B64" i="12"/>
  <c r="A57" i="12"/>
  <c r="E71" i="12"/>
  <c r="B57" i="12"/>
  <c r="F71" i="12"/>
  <c r="C57" i="12"/>
  <c r="D57" i="12"/>
  <c r="D24" i="12"/>
  <c r="A10" i="12"/>
  <c r="E24" i="12"/>
  <c r="B10" i="12"/>
  <c r="F24" i="12"/>
  <c r="C10" i="12"/>
  <c r="G24" i="12"/>
  <c r="G17" i="12"/>
  <c r="D31" i="12"/>
  <c r="F17" i="12"/>
  <c r="A24" i="12"/>
  <c r="F3" i="12"/>
  <c r="F2" i="12" s="1"/>
  <c r="B24" i="12"/>
  <c r="G3" i="12"/>
  <c r="G2" i="12" s="1"/>
  <c r="D10" i="12"/>
  <c r="E10" i="12"/>
  <c r="A31" i="12"/>
  <c r="F10" i="12"/>
  <c r="B31" i="12"/>
  <c r="C31" i="12"/>
  <c r="A17" i="12"/>
  <c r="B17" i="12"/>
  <c r="C17" i="12"/>
  <c r="D17" i="12"/>
  <c r="I18" i="1" l="1"/>
  <c r="I19" i="1"/>
  <c r="U8" i="2"/>
  <c r="I8" i="1" l="1"/>
  <c r="I9" i="1"/>
  <c r="I10" i="1"/>
  <c r="I11" i="1"/>
  <c r="I12" i="1"/>
  <c r="I13" i="1"/>
  <c r="I14" i="1"/>
  <c r="I15" i="1"/>
  <c r="I16" i="1"/>
  <c r="I17" i="1"/>
  <c r="I7" i="1"/>
  <c r="I6" i="1"/>
  <c r="U9" i="2"/>
  <c r="V9" i="2" s="1"/>
  <c r="U10" i="2"/>
  <c r="V10" i="2" s="1"/>
  <c r="U11" i="2"/>
  <c r="V11" i="2" s="1"/>
  <c r="U12" i="2"/>
  <c r="V12" i="2"/>
  <c r="U13" i="2"/>
  <c r="V13" i="2"/>
  <c r="U14" i="2"/>
  <c r="V14" i="2" s="1"/>
  <c r="U15" i="2"/>
  <c r="V15" i="2" s="1"/>
  <c r="U16" i="2"/>
  <c r="V16" i="2" s="1"/>
  <c r="U17" i="2"/>
  <c r="V17" i="2" s="1"/>
  <c r="U18" i="2"/>
  <c r="V18" i="2" s="1"/>
  <c r="U19" i="2"/>
  <c r="V19" i="2" s="1"/>
  <c r="U20" i="2"/>
  <c r="V20" i="2"/>
  <c r="U21" i="2"/>
  <c r="V21" i="2" s="1"/>
  <c r="V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bayan matary</author>
  </authors>
  <commentList>
    <comment ref="B2" authorId="0" shapeId="0" xr:uid="{866C120D-311D-4F67-A209-CB65754FCDCF}">
      <text>
        <r>
          <rPr>
            <b/>
            <sz val="9"/>
            <color indexed="81"/>
            <rFont val="Tahoma"/>
            <family val="2"/>
          </rPr>
          <t>bayan matary:</t>
        </r>
        <r>
          <rPr>
            <sz val="9"/>
            <color indexed="81"/>
            <rFont val="Tahoma"/>
            <family val="2"/>
          </rPr>
          <t xml:space="preserve">
הרכב הוועדה
פקודת העיריות קובעת שהמועצה רשאית לבחור, מבין חבריה, בוועדת הנהלה ואזי יהיו חבריה:
. ראש הרשות
. סגניו של ראש הרשות
. חברי מועצה אחרים שהמועצה תקבע את מספרם ותבחר בהם.
ואכן זהו ההרכב, בפועל, בכל סוגי הרשויות.
</t>
        </r>
      </text>
    </comment>
    <comment ref="B13" authorId="0" shapeId="0" xr:uid="{A0E6BC6F-88AB-450C-95B9-D358795A876B}">
      <text>
        <r>
          <rPr>
            <b/>
            <sz val="9"/>
            <color indexed="81"/>
            <rFont val="Tahoma"/>
            <family val="2"/>
          </rPr>
          <t>bayan matary:</t>
        </r>
        <r>
          <rPr>
            <sz val="9"/>
            <color indexed="81"/>
            <rFont val="Tahoma"/>
            <family val="2"/>
          </rPr>
          <t xml:space="preserve">
במועצה מקומית, הקמת ועדת כספים אינה חובה, והנושא נתון לשיקול דעת המועצה. במקרים בהם לא מוקמת ועדת כספים נפרדת, ועדת ההנהלה ממלאת את תפקידיה של ועדת הכספים. 
נבו
הרכב ועדת ההנהלה:
חברי המועצה: הוועדה מורכבת מחברי המועצה, כאשר ההרכב משקף את החלוקה לסיעות, כולל נציגות לאופוזיציה. 
יו"ר הוועדה: ראש המועצה משמש כיושב ראש ועדת ההנהלה.
יש לציין שהרכב הוועדה עשוי להשתנות בהתאם להחלטות המועצה המקומית ולמאפייני היישוב.</t>
        </r>
      </text>
    </comment>
    <comment ref="B20" authorId="0" shapeId="0" xr:uid="{94FF4089-C3CD-4623-9F39-09B7414AAF5C}">
      <text>
        <r>
          <rPr>
            <b/>
            <sz val="9"/>
            <color indexed="81"/>
            <rFont val="Tahoma"/>
            <family val="2"/>
          </rPr>
          <t>bayan matary:</t>
        </r>
        <r>
          <rPr>
            <sz val="9"/>
            <color indexed="81"/>
            <rFont val="Tahoma"/>
            <family val="2"/>
          </rPr>
          <t xml:space="preserve">
ועדה לענייני ביקורת
המועצה תבחר את חברי הוועדה לענייני ביקורת מבין חברי המועצה. ראש הרשות, סגניו וחברי ועדת הנהלה לא יהיו חברי
הוועדה. יו"ר הוועדה לא יהיה מסיעתו של ראש-המועצה, אלא אם כן במועצה סיעה אחת בלבד.
מספר חברי הוועדה לא יעלה על שבעה והשתייכותם הסיעתית תתאים, ככל שאפשר להרכב הסיעתי של המועצה.</t>
        </r>
      </text>
    </comment>
    <comment ref="B27" authorId="0" shapeId="0" xr:uid="{B6F54690-B182-4469-8239-DC88296B3698}">
      <text>
        <r>
          <rPr>
            <b/>
            <sz val="9"/>
            <color indexed="81"/>
            <rFont val="Tahoma"/>
            <family val="2"/>
          </rPr>
          <t>bayan matary:</t>
        </r>
        <r>
          <rPr>
            <sz val="9"/>
            <color indexed="81"/>
            <rFont val="Tahoma"/>
            <family val="2"/>
          </rPr>
          <t xml:space="preserve">
ועדת איכות הסביבה במועצה מקומית היא ועדת חובה, שתפקידה להתוות מדיניות סביבתית, ליזום ולתכנן פעילויות לשמירה על איכות הסביבה, ולהבטיח פיתוח ושימוש בני-קיימא של משאבי הסביבה. הוועדה נדרשת להתכנס לפחות ארבע פעמים בשנה, להגיש את תוכניותיה לאישור המועצה, ולעקוב אחר ביצוען.
הרכב הוועדה:
חברי מועצה: ארבעה חברי מועצה, כאשר ההרכב הסיעתי של חברי הוועדה תואם, ככל האפשר, את ההרכב הסיעתי של המועצה.
עובד בכיר: האחראי לתחום איכות הסביבה ברשות המקומית.
נציגי ציבור: שני נציגי ציבור תושבי הרשות. אחד מהם נבחר על ידי המועצה בהתייעצות עם ארגונים מקומיים שעניינם שמירת איכות הסביבה, והשני נבחר על ידי אותם ארגונים. בהיעדר ארגון מקומי, הבחירה נעשית בהתייעצות עם ארגון ארצי.
בנוסף, לדיוני הוועדה מוזמנים דרך קבע:
נציג ארגון סביבה ארצי: משמש כמשקיף.
נציג השר להגנת הסביבה: משמש כמשקיף</t>
        </r>
      </text>
    </comment>
    <comment ref="B34" authorId="0" shapeId="0" xr:uid="{FF31BC09-5991-4349-BD49-52A1C2D96123}">
      <text>
        <r>
          <rPr>
            <b/>
            <sz val="9"/>
            <color indexed="81"/>
            <rFont val="Tahoma"/>
            <family val="2"/>
          </rPr>
          <t>bayan matary:</t>
        </r>
        <r>
          <rPr>
            <sz val="9"/>
            <color indexed="81"/>
            <rFont val="Tahoma"/>
            <family val="2"/>
          </rPr>
          <t xml:space="preserve">
ועדת המכרזים ברשות מקומית היא ועדת חובה האחראית על ניהול הליכי המכרזים ברשות, בהתאם להוראות הדין. הרכבה נקבע לפי סוג הרשות המקומית:
.
במועצות מקומיות:
בהתאם לפקודת המועצות המקומיות [נוסח חדש], ועדת המכרזים מורכבת מ:
חברי מועצה: ההרכב הסיעתי של הוועדה משקף, ככל האפשר, את ההרכב הסיעתי של המועצה.
נציג האופוזיציה: חובה לכלול לפחות חבר אחד מהאופוזיציה.
יש לציין כי ראש הרשות אינו יכול להיות חבר בוועדת המכרזים ואינו רשאי להשתתף בישיבותיה, כדי למנוע ניגוד עניינים.
הרכב זה נועד להבטיח שקיפות, ייצוג הולם ופיקוח על הליכי המכרזים ברשות המקומית.</t>
        </r>
      </text>
    </comment>
    <comment ref="B39" authorId="0" shapeId="0" xr:uid="{623A29CC-88E1-46C2-861E-08E49C1F1BA0}">
      <text>
        <r>
          <rPr>
            <b/>
            <sz val="9"/>
            <color indexed="81"/>
            <rFont val="Tahoma"/>
            <family val="2"/>
          </rPr>
          <t>bayan matary:</t>
        </r>
        <r>
          <rPr>
            <sz val="9"/>
            <color indexed="81"/>
            <rFont val="Tahoma"/>
            <family val="2"/>
          </rPr>
          <t xml:space="preserve">
ועדת מל"ח (משק לשעת חירום) במועצה מקומית אחראית להכנת הרשות להתמודדות עם מצבי חירום ולהבטחת אספקת שירותים חיוניים לאוכלוסייה. הרכב הוועדה כולל:
יו"ר הוועדה: ראש הרשות המקומית.
מנכ"ל הרשות: מתאם את כל המערכות בהתאם למדיניות ראש הרשות.
קב"ט הרשות: מרכז הוועדה, אחראי על תיקי הנתונים והנוהלים לשעת חירום.
גזבר הרשות: מספק גיבוי כספי לפעילות הוועדה.
יועץ משפטי: משתתף בהתאם לצורך.
מנהלי אגפים ומחלקות: כגון חינוך, רווחה, תשתיות, לוגיסטיקה, מידע לציבור ושירותי דת.</t>
        </r>
      </text>
    </comment>
    <comment ref="B46" authorId="0" shapeId="0" xr:uid="{F67DEA61-6BCB-4780-841E-4CE1AE19DB76}">
      <text>
        <r>
          <rPr>
            <b/>
            <sz val="9"/>
            <color indexed="81"/>
            <rFont val="Tahoma"/>
            <family val="2"/>
          </rPr>
          <t>bayan matary:</t>
        </r>
        <r>
          <rPr>
            <sz val="9"/>
            <color indexed="81"/>
            <rFont val="Tahoma"/>
            <family val="2"/>
          </rPr>
          <t xml:space="preserve">
ועדת הביטחון במועצה מקומית אחראית על גיבוש מדיניות הביטחון והיערכות למצבי חירום בתחומי הרשות. הרכב הוועדה עשוי להשתנות בין רשויות, אך לרוב כולל:
יו"ר הוועדה: חבר מועצה הממונה על תיק הביטחון.
חברי מועצה: נציגים נוספים ממליאת המועצה.
קב"ט הרשות: מרכז הוועדה ואחראי על יישום החלטותיה.
נציגי ציבור: תושבים בעלי רקע רלוונטי בתחום הביטחון.
נציגי גופים חיצוניים: כגון משטרת ישראל, פיקוד העורף, מד"א וכיבוי אש, בהתאם לצורך.</t>
        </r>
      </text>
    </comment>
    <comment ref="B53" authorId="0" shapeId="0" xr:uid="{CC019A07-0046-41B2-890B-5356C02871FB}">
      <text>
        <r>
          <rPr>
            <b/>
            <sz val="9"/>
            <color indexed="81"/>
            <rFont val="Tahoma"/>
            <family val="2"/>
          </rPr>
          <t>bayan matary:</t>
        </r>
        <r>
          <rPr>
            <sz val="9"/>
            <color indexed="81"/>
            <rFont val="Tahoma"/>
            <family val="2"/>
          </rPr>
          <t xml:space="preserve">
ועדת המאבק בנגע הסמים במועצה מקומית היא ועדת חובה, שתפקידה ליזום ולתכנן פעילויות למניעה, טיפול, שיקום, חינוך והסברה בתחום הסמים והאלכוהול. הרכב הוועדה כולל:
חברי מועצה: שלושה חברי מליאת המועצה.
מנהלים ברשות: מנהל המחלקה לשירותים חברתיים ומנהל מחלקת החינוך.
נציגי ציבור: שני נציגי ציבור.
מנהל בית ספר על-יסודי: מנהל בית ספר על-יסודי בתחום שיפוט הרשות.
נציג הרשות למלחמה בסמים ובשימוש לרעה באלכוהול.</t>
        </r>
      </text>
    </comment>
    <comment ref="B60" authorId="0" shapeId="0" xr:uid="{16B8870F-6A2B-411D-8FDC-3C29B68C19B1}">
      <text>
        <r>
          <rPr>
            <b/>
            <sz val="9"/>
            <color indexed="81"/>
            <rFont val="Tahoma"/>
            <family val="2"/>
          </rPr>
          <t>bayan matary:</t>
        </r>
        <r>
          <rPr>
            <sz val="9"/>
            <color indexed="81"/>
            <rFont val="Tahoma"/>
            <family val="2"/>
          </rPr>
          <t xml:space="preserve">
ועדת ההנחות במועצה מקומית היא ועדת חובה, שתפקידה לבחון את זכאות התושבים להנחות בתשלומי הארנונה, בהתאם לקריטריונים שנקבעו בחוק. הרכב הוועדה נקבע בתקנות ההנחות בארנונה (1993) וכולל:
חברי מועצה: שני חברי מועצה, כאשר אחד מהם לפחות אינו חבר בוועדת ההנהלה. אם כל הסיעות מיוצגות בוועדת ההנהלה, לפחות אחד מחברי ועדת ההנחות לא יהיה חבר בוועדת ההנהלה. 
FRIDMAN WORK
גזבר הרשות: או נציג מטעמו.
מנהל מחלקת הרווחה: או נציג מטעמו.
היועץ המשפטי של הרשות: או עורך דין מטעמו.</t>
        </r>
      </text>
    </comment>
    <comment ref="B65" authorId="0" shapeId="0" xr:uid="{FBA3A35E-F93E-42F6-A4F1-2FE89332920B}">
      <text>
        <r>
          <rPr>
            <b/>
            <sz val="9"/>
            <color indexed="81"/>
            <rFont val="Tahoma"/>
            <family val="2"/>
          </rPr>
          <t>bayan matary:</t>
        </r>
        <r>
          <rPr>
            <sz val="9"/>
            <color indexed="81"/>
            <rFont val="Tahoma"/>
            <family val="2"/>
          </rPr>
          <t xml:space="preserve">
ועדת מיגור האלימות במועצה מקומית היא ועדת חובה, שתפקידה ליזום, לתכנן ולתאם פעילויות למניעה ולטיפול באלימות בתחומי הרשות. הרכב הוועדה עשוי להשתנות בין רשויות, אך לרוב כולל:
יו"ר הוועדה: חבר מועצה, לעיתים סגן ראש המועצה או ממלא מקומו.
חברי מועצה נוספים: נציגים מסיעות שונות, כולל האופוזיציה, כדי להבטיח ייצוג מגוון.
נציגי ציבור: תושבים בעלי עניין וניסיון בתחום, כגון אנשי חינוך, רווחה ובריאות.
נציגי גופים מקצועיים: כגון משטרת ישראל, מערכת החינוך, שירותי הרווחה, ולעיתים נציגי ארגונים לא-ממשלתיים הפועלים בתחום.</t>
        </r>
      </text>
    </comment>
    <comment ref="B72" authorId="0" shapeId="0" xr:uid="{0FEBFA9D-580C-4617-83A7-5F40FD04261D}">
      <text>
        <r>
          <rPr>
            <b/>
            <sz val="9"/>
            <color indexed="81"/>
            <rFont val="Tahoma"/>
            <family val="2"/>
          </rPr>
          <t>bayan matary:</t>
        </r>
        <r>
          <rPr>
            <sz val="9"/>
            <color indexed="81"/>
            <rFont val="Tahoma"/>
            <family val="2"/>
          </rPr>
          <t xml:space="preserve">
במועצות מקומיות, קיימות ועדות נפרדות לקידום מעמד האישה ולקידום מעמד הילד. הרכב כל ועדה נקבע בהתאם להנחיות החוק ולצרכי הרשות המקומית.
ועדה לקידום מעמד האישה:
בהתאם לחוק הרשויות המקומיות (יועצת לקידום מעמד האישה), התש"ס-2000, על כל רשות מקומית למנות יועצת לקידום מעמד האישה. תפקיד היועצת הוא להוביל, בתיאום עם ראש הרשות והמועצה, את תהליך התוויית המדיניות לשם קידום מעמד האישה והשגת שוויון מגדרי, לביעור כל סוגי ההפליה ולמניעת אלימות נגד נשים. היועצת מעורבת ושותפה בתהליכי קבלת החלטות הקשורים לתחומי הפעולה של התפקיד. 
ממשלת ישראל
ועדה לקידום מעמד הילד:
ועדה זו מופקדת על דיון וגיבוש המלצות בכל הנוגע לקידום רווחתם וזכויותיהם של ילדים ובני נוער בתחום הרשות המקומית. הרכב הוועדה כולל לרוב:
חברי מועצה: נציגים מסיעות שונות, כולל האופוזיציה.
נציגי ציבור: תושבים בעלי עניין וניסיון בתחום החינוך והרווחה.
נציגי גופים מקצועיים: כגון מערכת החינוך, שירותי הרווחה, משטרת ישראל, תנועות נוער וארגונים לא-ממשלתיים הפועלים בתחום.</t>
        </r>
      </text>
    </comment>
    <comment ref="B79" authorId="0" shapeId="0" xr:uid="{1192297D-3630-450B-A8D3-FE905CB093D8}">
      <text>
        <r>
          <rPr>
            <b/>
            <sz val="9"/>
            <color indexed="81"/>
            <rFont val="Tahoma"/>
            <family val="2"/>
          </rPr>
          <t>bayan matary:</t>
        </r>
        <r>
          <rPr>
            <sz val="9"/>
            <color indexed="81"/>
            <rFont val="Tahoma"/>
            <family val="2"/>
          </rPr>
          <t xml:space="preserve">
ועדת הבטיחות בדרכים במועצה מקומית היא ועדת חובה, האמונה על ייזום ותכנון פעילויות לשיפור הבטיחות בדרכים בתחומי הרשות. הרכב הוועדה עשוי להשתנות בהתאם להחלטות המועצה המקומית ולמאפייני היישוב, אך לרוב כולל:
יו"ר הוועדה: חבר מועצה, לעיתים סגן ראש המועצה או ממלא מקומו.
חברי מועצה נוספים: נציגים מסיעות שונות, כולל האופוזיציה, כדי להבטיח ייצוג מגוון.
מנהל מחלקת התחבורה או מהנדס התנועה: אחראי על ההיבטים ההנדסיים והתשתיתיים.
מנהל מטה הבטיחות בדרכים ברשות: מרכז את פעילויות ההסברה והחינוך בתחום.
נציג משטרת ישראל: משמש כקצין בטיחות בדרכים ומסייע באכיפה ובייעוץ מקצועי.
נציגי ציבור: תושבים המעורבים בפעילויות קהילתיות הקשורות לבטיחות בדרכים.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bayan matary</author>
  </authors>
  <commentList>
    <comment ref="B2" authorId="0" shapeId="0" xr:uid="{4D0D7DA8-F67C-4471-85EA-1AF9570C6AB5}">
      <text>
        <r>
          <rPr>
            <b/>
            <sz val="9"/>
            <color indexed="81"/>
            <rFont val="Tahoma"/>
            <family val="2"/>
          </rPr>
          <t>bayan matary:</t>
        </r>
        <r>
          <rPr>
            <sz val="9"/>
            <color indexed="81"/>
            <rFont val="Tahoma"/>
            <family val="2"/>
          </rPr>
          <t xml:space="preserve">
|| 3.2 הרכב הוועדה
א. המועצה תבחר ועדת חינוך שתפקידה ליזום ולתכנן פעילות בתחומים הנוגעים לחינוך; הוועדה תגיש לאישור המועצה את
 תכניותיה ותעקוב אחר ביצוע התכניות המאושרות; כן תייעץ הוועדה למועצה בתחומים כאמור.
ב. חברי הוועדה יהיו -
. ראש העיריה או ממלא מקומו - יהיה היושב ראש;
. שלושה עד שישה חברי מועצה, בכפוף להוראות סעיף קטן )ג(;
. שני נציגים של בתי ספר שבתחום שיפוטה של העיריה, שהם מנהלי בית ספר או סגניהם, האחד מבית ספר שניתן בו חינוך
יסודי שייבחר על ידי הסתדרות המורים, והאחר מבית ספר שניתן בו חינוך על-יסודי שייבחר על ידי ארגון המורים העל-
יסודיים;
. נציג ועד ההורים העירוני;
. יושב ראש מועצת התלמידים העירונית, ואולם אם אין הוא זכאי להצביע בבחירות לעיריה לפי חוק הרשויות המקומיות
)בחירות(, התשכ"ה,1965- תבחר מועצת התלמידים העירונית נציג אחר במקומו הזכאי להצביע בבחירות כאמור.
ג. מספר חברי המועצה שיכהנו בוועדת החינוך מכוח סעיף קטן )ב()2( ייקבע על ידי המועצה, כך שכלל מספר החברים בוועדה
 יהיה בלתי זוגי.
</t>
        </r>
      </text>
    </comment>
    <comment ref="B9" authorId="0" shapeId="0" xr:uid="{56E28872-A2D2-45D8-9136-06B6B80BD305}">
      <text>
        <r>
          <rPr>
            <b/>
            <sz val="9"/>
            <color indexed="81"/>
            <rFont val="Tahoma"/>
            <family val="2"/>
          </rPr>
          <t>bayan matary:</t>
        </r>
        <r>
          <rPr>
            <sz val="9"/>
            <color indexed="81"/>
            <rFont val="Tahoma"/>
            <family val="2"/>
          </rPr>
          <t xml:space="preserve">
בהתאם לנוהל הקצאת קרקעות ומבנים ללא תמורה או בתמורה סמלית, שפורסם בחוזר מנכ"ל משרד הפנים 5/2001, על כל רשות מקומית, כולל מועצות מקומיות, להקים ועדת הקצאות. הרכב הוועדה נקבע על ידי הרשות המקומית, אך בדרך כלל כולל את בעלי התפקידים הבאים:
מנכ"ל המועצה המקומית או נציגו, המשמש לרוב כיו"ר הוועדה.
היועץ המשפטי של המועצה או נציגו.
גזבר המועצה או נציגו.
מהנדס המועצה או נציגו.
מנהל הנכסים במועצה.</t>
        </r>
      </text>
    </comment>
    <comment ref="B16" authorId="0" shapeId="0" xr:uid="{C48CEF45-6388-4A0D-A6B4-1F6587AB57B3}">
      <text>
        <r>
          <rPr>
            <b/>
            <sz val="9"/>
            <color indexed="81"/>
            <rFont val="Tahoma"/>
            <family val="2"/>
          </rPr>
          <t>bayan matary:</t>
        </r>
        <r>
          <rPr>
            <sz val="9"/>
            <color indexed="81"/>
            <rFont val="Tahoma"/>
            <family val="2"/>
          </rPr>
          <t xml:space="preserve">
במועצה מקומית, מליאת המועצה משמשת כוועדה המקומית לתכנון ולבנייה, וחבריה הם כלל חברי המועצה הנבחרים. עם זאת, כדי לייעל את העבודה, נהוג להקים ועדת משנה לתכנון ולבנייה המורכבת ממספר מצומצם יותר של חברי מועצה. הרכב ועדת המשנה נקבע בהתאם לגודל המועצה:
במועצה עם פחות מ-21 חברים: ועדת המשנה כוללת עד 6 חברי מועצה.
במועצה עם 21 חברים או יותר: ועדת המשנה כוללת עד 10 חברי מועצה.
בראש ועדת המשנה עומד ראש המועצה או אחד מסגניו, בהתאם להחלטת מליאת המועצה. החלטות ועדת המשנה נחשבות כהחלטות הוועדה המקומית, אלא אם נדרש דיון נוסף במליאת המועצה.
בנוסף, לדיוני הוועדה מוזמנים נציגי משרדי ממשלה רלוונטיים, כגון משרד הפנים, משרד הבינוי והשיכון, המשרד להגנת הסביבה, משרד הבריאות, משרד התחבורה, מנהל מקרקעי ישראל ונציגי שירותי הכבאות. נציגים אלו משמשים כיועצים לוועדה.
מהנדס הרשות המקומית משמש כמהנדס הוועדה וכמזכיר הוועדה, והיועץ המשפטי של הרשות נוכח בדיונים ומספק חוות דעת משפטית לפני קבלת החלטות.
הרכב זה נועד להבטיח ייצוג הולם של נבחרי הציבור והגורמים המקצועיים, כדי לקדם תכנון ובנייה מושכלים בתחומי המועצה המקומית.</t>
        </r>
      </text>
    </comment>
    <comment ref="B23" authorId="0" shapeId="0" xr:uid="{3A0F5501-C3B4-405E-87F1-A0321AC59752}">
      <text>
        <r>
          <rPr>
            <b/>
            <sz val="9"/>
            <color indexed="81"/>
            <rFont val="Tahoma"/>
            <family val="2"/>
          </rPr>
          <t>bayan matary:</t>
        </r>
        <r>
          <rPr>
            <sz val="9"/>
            <color indexed="81"/>
            <rFont val="Tahoma"/>
            <family val="2"/>
          </rPr>
          <t xml:space="preserve">
בהתאם לחוק הרשויות המקומיות (ערר על קביעת ארנונה כללית), התשל"ו-1976, על כל רשות מקומית, כולל מועצות מקומיות, למנות ועדת ערר לענייני ארנונה. ועדה זו דנה בעררים של תושבים על החלטות מנהל הארנונה.
הרכב הוועדה:
מספר חברים: הוועדה מורכבת משלושה חברים.
תנאי כשירות: החברים צריכים להיות בעלי זכות להיבחר כחברי מועצה, אך אינם חייבים להיות חברי מועצה בפועל.
מינוי: חברי הוועדה, כולל היושב ראש, מתמנים על ידי מועצת הרשות המקומית.</t>
        </r>
      </text>
    </comment>
    <comment ref="B28" authorId="0" shapeId="0" xr:uid="{D95372F6-D579-4C33-8F70-4F61FD2FC097}">
      <text>
        <r>
          <rPr>
            <b/>
            <sz val="9"/>
            <color indexed="81"/>
            <rFont val="Tahoma"/>
            <family val="2"/>
          </rPr>
          <t>bayan matary:</t>
        </r>
        <r>
          <rPr>
            <sz val="9"/>
            <color indexed="81"/>
            <rFont val="Tahoma"/>
            <family val="2"/>
          </rPr>
          <t xml:space="preserve">
ועדת התמיכות במועצה מקומית היא ועדה מקצועית שתפקידה להמליץ בפני מועצת הרשות על בקשות לתמיכה כספית מגופים שונים הפועלים לטובת הציבור ואינם למטרות רווח. הרכב הוועדה כולל לרוב את בעלי התפקידים הבאים:
מזכיר הרשות או נציגו מקרב העובדים הבכירים.
גזבר המועצה או נציג מטעמו.
היועץ המשפטי של הרשות.
מבקר הרשות.</t>
        </r>
      </text>
    </comment>
    <comment ref="B35" authorId="0" shapeId="0" xr:uid="{7358292F-5A4A-45E7-91DE-737B335482A1}">
      <text>
        <r>
          <rPr>
            <b/>
            <sz val="9"/>
            <color indexed="81"/>
            <rFont val="Tahoma"/>
            <family val="2"/>
          </rPr>
          <t>bayan matary:</t>
        </r>
        <r>
          <rPr>
            <sz val="9"/>
            <color indexed="81"/>
            <rFont val="Tahoma"/>
            <family val="2"/>
          </rPr>
          <t xml:space="preserve">
בהתאם לפקודת המועצות המקומיות [נוסח חדש], מועצה מקומית רשאית להקים ועדות שונות לצורך ניהול ענייניה, כולל ועדה לענייני גבייה. הרכב ועדה כזו נקבע על ידי המועצה המקומית, ויכול לכלול חברי מועצה וכן בעלי זכות להיבחר כחברי מועצה שאינם חברים בפועל.</t>
        </r>
      </text>
    </comment>
    <comment ref="B42" authorId="0" shapeId="0" xr:uid="{03D9005F-AAF1-4C9F-B392-8855FA03A873}">
      <text>
        <r>
          <rPr>
            <b/>
            <sz val="9"/>
            <color indexed="81"/>
            <rFont val="Tahoma"/>
            <family val="2"/>
          </rPr>
          <t>bayan matary:</t>
        </r>
        <r>
          <rPr>
            <sz val="9"/>
            <color indexed="81"/>
            <rFont val="Tahoma"/>
            <family val="2"/>
          </rPr>
          <t xml:space="preserve">
ועדת המלגות במועצה מקומית אחראית על בחינת בקשות למלגות לסטודנטים תושבי הרשות, קביעת הקריטריונים לזכאות, והמלצה על היקף התמיכה הכספית. הרכב הוועדה משתנה בין רשויות, אך לרוב כולל את הגורמים הבאים:
חברי מועצה נבחרים: במועצה האזורית גן רווה, לדוגמה, הוועדה מורכבת מחמישה חברי מליאה. 
גן רווה
נציגי ציבור: במועצה האזורית מנשה, הוועדה כוללת שישה חברים, בהם נציגי ציבור. 
מנשה
גורמים מקצועיים: לעיתים משתתפים בוועדה נציגי מחלקות החינוך או הרווחה של המועצה, המסייעים בקביעת הקריטריונים ובבחינת הבקשות.</t>
        </r>
      </text>
    </comment>
    <comment ref="B51" authorId="0" shapeId="0" xr:uid="{FD25B21F-09A1-46DB-A4AF-D4C72CBBA827}">
      <text>
        <r>
          <rPr>
            <b/>
            <sz val="9"/>
            <color indexed="81"/>
            <rFont val="Tahoma"/>
            <family val="2"/>
          </rPr>
          <t>bayan matary:</t>
        </r>
        <r>
          <rPr>
            <sz val="9"/>
            <color indexed="81"/>
            <rFont val="Tahoma"/>
            <family val="2"/>
          </rPr>
          <t xml:space="preserve">
ועדת התמרור במועצה מקומית אחראית על הסדרת התנועה והצבת תמרורים בתחומי הרשות, בהתאם לתקנות התעבורה ולהנחיות משרד התחבורה. הרכב הוועדה עשוי להשתנות בין רשויות מקומיות, אך לרוב כולל את הגורמים הבאים:
ראש הרשות המקומית או נציג מטעמו, המשמש כראש רשות התמרור המקומית.
מהנדס הרשות או מהנדס התנועה, המשמש כיושב ראש הוועדה.
נציג משטרת ישראל, לרוב קצין תנועה מקומי.
נציג מחזיק תיק התחבורה במועצה.
נציגי אגפים רלוונטיים ברשות, כגון אגף התפעול, הפיקוח העירוני והחברה הכלכלית.
יועצי תנועה חיצוניים, במידת הצורך.
לדוגמה, במועצה המקומית בנימינה-ג</t>
        </r>
      </text>
    </comment>
    <comment ref="B58" authorId="0" shapeId="0" xr:uid="{5242AC2C-F6DD-41A9-88D5-E1F43DD70F7E}">
      <text>
        <r>
          <rPr>
            <b/>
            <sz val="9"/>
            <color indexed="81"/>
            <rFont val="Tahoma"/>
            <family val="2"/>
          </rPr>
          <t>bayan matary:</t>
        </r>
        <r>
          <rPr>
            <sz val="9"/>
            <color indexed="81"/>
            <rFont val="Tahoma"/>
            <family val="2"/>
          </rPr>
          <t xml:space="preserve">
ועדת הרווחה במועצה מקומית אחראית על מעקב אחר שירותי הרווחה והחברה ברשות, ופועלת לפיתוח שירותים נוספים לטובת האוכלוסייה, במיוחד עבור שכבות חלשות, באמצעות שיתוף פעולה עם ארגוני מתנדבים וגורמים פרטיים. הרכב הוועדה נקבע בהתאם להנחיות משרד הפנים, וכולל:
מספר חברים: הוועדה מורכבת מתשעה חברים.
חברי מועצה: לפחות מחצית מחברי הוועדה הם חברי מועצה.
נציגי מקצועות רלוונטיים: הוועדה כוללת בין חבריה רופא, מורה או איש דת.</t>
        </r>
      </text>
    </comment>
    <comment ref="B65" authorId="0" shapeId="0" xr:uid="{5A134706-5073-4740-ACC7-06B68A466735}">
      <text>
        <r>
          <rPr>
            <b/>
            <sz val="9"/>
            <color indexed="81"/>
            <rFont val="Tahoma"/>
            <family val="2"/>
          </rPr>
          <t>bayan matary:</t>
        </r>
        <r>
          <rPr>
            <sz val="9"/>
            <color indexed="81"/>
            <rFont val="Tahoma"/>
            <family val="2"/>
          </rPr>
          <t xml:space="preserve">
ועדות התיירות ושמירת החוף במועצה מקומית הן ועדות רשות, כלומר, הקמתן והרכבן נתונים לשיקול דעתה של המועצה המקומית, בהתאם לצרכיה ולמאפייניה הייחודיים.
ועדת תיירות:
ועדה זו עוסקת בקידום ופיתוח התיירות בתחומי המועצה, תוך ניצול המשאבים המקומיים והייחודיות האזורית. הרכב הוועדה עשוי לכלול:
חברי מועצה: נציגים נבחרים ממליאת המועצה.
נציגי ציבור: תושבים בעלי עניין וניסיון בתחום התיירות.
נציגי עמותות תיירות מקומיות: במידה וקיימות.</t>
        </r>
      </text>
    </comment>
    <comment ref="B72" authorId="0" shapeId="0" xr:uid="{ABFD332B-3F07-412C-B3C9-516A97D29533}">
      <text>
        <r>
          <rPr>
            <b/>
            <sz val="9"/>
            <color indexed="81"/>
            <rFont val="Tahoma"/>
            <family val="2"/>
          </rPr>
          <t>bayan matary:</t>
        </r>
        <r>
          <rPr>
            <sz val="9"/>
            <color indexed="81"/>
            <rFont val="Tahoma"/>
            <family val="2"/>
          </rPr>
          <t xml:space="preserve">
ועדת הספורט והתרבות במועצה מקומית היא ועדת רשות, כלומר הקמתה והרכבה נתונים לשיקול דעת המועצה המקומית, בהתאם לצרכיה ולמאפייניה הייחודיים. תפקיד הוועדה הוא לייעץ לראש המועצה בנושאים הקשורים לפעילויות ספורט, תרבות ואמנות, כולל מתקנים, פעילויות ומשאבים.
הרכב הוועדה:
חברי מועצה: נהוג לכלול חברי מועצה נבחרים, כאשר לפחות מחצית מחברי הוועדה הם חברי מועצה, בהתאם להנחיות משרד הפנים.
נציגי ציבור: תושבים בעלי עניין וניסיון בתחומי הספורט והתרבות, המייצגים את הקהילה המקומית.
גורמים מקצועיים: במידת הצורך, ניתן לשלב אנשי מקצוע מתחומי הספורט, התרבות והאמנות, כגון מנהלי מחלקות רלוונטיות ברשות המקומית.</t>
        </r>
      </text>
    </comment>
    <comment ref="B81" authorId="0" shapeId="0" xr:uid="{433C8B3C-736B-4610-913A-4A9C46746A6B}">
      <text>
        <r>
          <rPr>
            <b/>
            <sz val="9"/>
            <color indexed="81"/>
            <rFont val="Tahoma"/>
            <family val="2"/>
          </rPr>
          <t>bayan matary:</t>
        </r>
        <r>
          <rPr>
            <sz val="9"/>
            <color indexed="81"/>
            <rFont val="Tahoma"/>
            <family val="2"/>
          </rPr>
          <t xml:space="preserve">
ועדת רישוי עסקים במועצה מקומית היא ועדת רשות, כלומר הקמתה והרכבה נתונים לשיקול דעת המועצה המקומית, בהתאם לצרכיה ולמאפייניה הייחודיים. תפקיד הוועדה הוא לקבוע מדיניות רשותית בנושאי רישוי עסקים, במיוחד במקרים בהם עולה סוגיה מהותית ונדרשות החלטות מדיניות ומתן גיבוי למסגרת המקצועית. 
ממשלת ישראל
הרכב הוועדה:
יו"ר הוועדה: ראש הרשות המקומית או מחזיק תיק רישוי עסקים, הממונה על הנושא מטעם ראש הרשות.
חברי הוועדה: חברי מועצה ונציגי ציבור, בהתאם להחלטת המועצה המקומית.
משתתפים נוספים: לישיבות הוועדה מוזמנים בקביעות נציגי הלשכה המשפטית, מחלקת ההנדסה והיחידה לאיכות הסביבה.</t>
        </r>
      </text>
    </comment>
  </commentList>
</comments>
</file>

<file path=xl/sharedStrings.xml><?xml version="1.0" encoding="utf-8"?>
<sst xmlns="http://schemas.openxmlformats.org/spreadsheetml/2006/main" count="1499" uniqueCount="278">
  <si>
    <t>מס'</t>
  </si>
  <si>
    <t>חבר מועצה</t>
  </si>
  <si>
    <t>נציג סיעה</t>
  </si>
  <si>
    <t>מס' ישיבות להן הוזמן</t>
  </si>
  <si>
    <t>מס' ישיבות בהן נכח</t>
  </si>
  <si>
    <t>אחוז השתתפות</t>
  </si>
  <si>
    <t>ישיבה מס' 1</t>
  </si>
  <si>
    <t>ישיבה מס' 2</t>
  </si>
  <si>
    <t>ישיבה מס' 3</t>
  </si>
  <si>
    <t>ישיבה מס' 4</t>
  </si>
  <si>
    <t>ישיבה מס' 5</t>
  </si>
  <si>
    <t>ישיבה מס' 6</t>
  </si>
  <si>
    <t>ישיבה מס' 7</t>
  </si>
  <si>
    <t>ישיבה מס' 8</t>
  </si>
  <si>
    <t>ישיבה מס' 9</t>
  </si>
  <si>
    <t>נוכחות</t>
  </si>
  <si>
    <t>היעדרות</t>
  </si>
  <si>
    <t>קואולוציה</t>
  </si>
  <si>
    <t>אופוזיציה</t>
  </si>
  <si>
    <t>ממוצע אחוז נוכחות</t>
  </si>
  <si>
    <t>ועדת ערר</t>
  </si>
  <si>
    <t>ועדת הנחות</t>
  </si>
  <si>
    <t>סה"כ ישיבות</t>
  </si>
  <si>
    <t xml:space="preserve">התכנסות הוועדות לפי ימי השבוע </t>
  </si>
  <si>
    <t>ראשון</t>
  </si>
  <si>
    <t>שני</t>
  </si>
  <si>
    <t>שלישי</t>
  </si>
  <si>
    <t>רביעי</t>
  </si>
  <si>
    <t>חמישי</t>
  </si>
  <si>
    <t xml:space="preserve">ועדת הקצאות מקרקעין </t>
  </si>
  <si>
    <t>ועדת כספים</t>
  </si>
  <si>
    <t xml:space="preserve">ועדת ביקורת </t>
  </si>
  <si>
    <t xml:space="preserve">ועדת איכות סביבה </t>
  </si>
  <si>
    <t xml:space="preserve">ועדת הנהלה </t>
  </si>
  <si>
    <t>ועדת מלגות הסטודנטים</t>
  </si>
  <si>
    <t xml:space="preserve">ועדת מכרזים </t>
  </si>
  <si>
    <t xml:space="preserve">ועדת ביטחון  </t>
  </si>
  <si>
    <t xml:space="preserve">ועדת תכנון ובניה </t>
  </si>
  <si>
    <t xml:space="preserve">ועדת חינוך </t>
  </si>
  <si>
    <t xml:space="preserve">ועדת הספורט והתרבות </t>
  </si>
  <si>
    <t>ועדת מל"ח</t>
  </si>
  <si>
    <t xml:space="preserve">ועדת תמיכות </t>
  </si>
  <si>
    <t>ועדה למיגור האלימות</t>
  </si>
  <si>
    <t>ועדה למאבק בסמים ואלכוהול</t>
  </si>
  <si>
    <t>ועדת התמרורים</t>
  </si>
  <si>
    <t xml:space="preserve">ועדת הרווחה </t>
  </si>
  <si>
    <t xml:space="preserve">ועדה לקידום מעמד האישה והילד </t>
  </si>
  <si>
    <t>ועדה לענייני גביה</t>
  </si>
  <si>
    <t xml:space="preserve">ועדת בטיחות בדרכים </t>
  </si>
  <si>
    <t>וועדת רישוי עסקים</t>
  </si>
  <si>
    <t>וועדת רכש</t>
  </si>
  <si>
    <t xml:space="preserve">ועדת התיירות ושמירת החוף </t>
  </si>
  <si>
    <t>וועדת שלושה</t>
  </si>
  <si>
    <t xml:space="preserve">רשימת ועדות חובה </t>
  </si>
  <si>
    <t xml:space="preserve">ועדת הנהלה  - תתכנס פעמיים בחודש </t>
  </si>
  <si>
    <t>1.    מוראד עמאש- יו"ר</t>
  </si>
  <si>
    <t>2.    סוהיל גרבאן</t>
  </si>
  <si>
    <t>3.    סעיד גרבאן</t>
  </si>
  <si>
    <t>4.    עאדל נג'אר</t>
  </si>
  <si>
    <t>5.    באסם עמאש</t>
  </si>
  <si>
    <t>6.    אחמד חליל עמאש</t>
  </si>
  <si>
    <t>7.    דיב עמאש</t>
  </si>
  <si>
    <t>8.    איבראהים עמאש</t>
  </si>
  <si>
    <t>9.    פואאד עמאש</t>
  </si>
  <si>
    <t>ועדת כספים - תתכנס 4 פעמים בשנה</t>
  </si>
  <si>
    <t xml:space="preserve">1.    סוהיל גרבאן </t>
  </si>
  <si>
    <t xml:space="preserve">2.    פואאד עמאש </t>
  </si>
  <si>
    <t>3.    באסם עמאש</t>
  </si>
  <si>
    <t xml:space="preserve">4.    עווד עמאש </t>
  </si>
  <si>
    <t>5.    אבראהים עמאש</t>
  </si>
  <si>
    <t>ועדת ביקורת - תתכנס 4  פעמים בשנה</t>
  </si>
  <si>
    <t>6.    גבר עמאש- יו"ר</t>
  </si>
  <si>
    <t>7.    עארף עמאש</t>
  </si>
  <si>
    <t>8.    אחמד גרבאן</t>
  </si>
  <si>
    <t>9.    סאלח מחמוד עמאש</t>
  </si>
  <si>
    <t>10.   עווד עמאש</t>
  </si>
  <si>
    <t>ועדת איכות סביבה - תתכנס  4 פעמים בשנה</t>
  </si>
  <si>
    <t>1.    פואדד  עמאש- יו"ר</t>
  </si>
  <si>
    <t>2.    אחמד עמאש</t>
  </si>
  <si>
    <t>3.    אבראהים עמאש</t>
  </si>
  <si>
    <t>4.    כפאיה עמאש-נציגת ציבור</t>
  </si>
  <si>
    <t xml:space="preserve">5.    עאדל נגאר </t>
  </si>
  <si>
    <t xml:space="preserve">ועדת חינוך - תתכנס 6 פעמים בשנה </t>
  </si>
  <si>
    <t>1.    באסם עמאש - יו"ר</t>
  </si>
  <si>
    <t xml:space="preserve">2.    עאדל נגאר </t>
  </si>
  <si>
    <t>3.    דיב עמאש</t>
  </si>
  <si>
    <t>4.    סאלח עמאש</t>
  </si>
  <si>
    <t>5.    גבר עמאש</t>
  </si>
  <si>
    <t xml:space="preserve">ועדת מכרזים - תתכנס פעם בחודש </t>
  </si>
  <si>
    <t>1.    איבראהים עמאש עמאש- יו"ר</t>
  </si>
  <si>
    <t>2.    פואאד עמאש</t>
  </si>
  <si>
    <t>3.    עארף דיב עמאש</t>
  </si>
  <si>
    <t>ועדת הקצאות מקרקעין - תתכנס 4 פעמים בשנה</t>
  </si>
  <si>
    <t>2.    דיב עמאש</t>
  </si>
  <si>
    <t>3.    אחמד חליל עמאש</t>
  </si>
  <si>
    <t xml:space="preserve">5.    אחמד גרבאן </t>
  </si>
  <si>
    <t xml:space="preserve">ועדת מל"ח - תתכנס 4 פעמים בשנה </t>
  </si>
  <si>
    <t>1.    מוראד עמאש יו"ר</t>
  </si>
  <si>
    <t>4.    פואאד עמאש</t>
  </si>
  <si>
    <t>5.    עארף עמאש</t>
  </si>
  <si>
    <t>ועדת ביטחון  - תתכנס 6 פעמים בשנה</t>
  </si>
  <si>
    <t>1.    באסם עמאש- יו"ר</t>
  </si>
  <si>
    <t>2.    סאלח עמאש</t>
  </si>
  <si>
    <t>3.    גבר עמאש</t>
  </si>
  <si>
    <t>4.    דיב עמאש</t>
  </si>
  <si>
    <t>5.    איבראהים עמאש</t>
  </si>
  <si>
    <t>ועדת תכנון ובניה - תתכנס בהתאם למועדים שייקבעו על ידי הוועדה המחרבית</t>
  </si>
  <si>
    <t>1.    סוהיל גרבאן - יו"ר</t>
  </si>
  <si>
    <t xml:space="preserve">2.    אחמד עמאש </t>
  </si>
  <si>
    <t>4.    עווד עמאש</t>
  </si>
  <si>
    <t>ועדה למאבק בסמים ואלכוהול - תתכנס 6 פעמים בשנה</t>
  </si>
  <si>
    <t>1.    דיב עמאש- יו"ר</t>
  </si>
  <si>
    <t>3.    אחמד גרבאן</t>
  </si>
  <si>
    <t xml:space="preserve">ועדת הנחות - תתכנס 4 פעמים בשנה </t>
  </si>
  <si>
    <t>1.    פואאד עמאש- יו"ר</t>
  </si>
  <si>
    <t>2.    עאדל נגאר</t>
  </si>
  <si>
    <t xml:space="preserve">ועדת ערר - תתכנס 4 פעמים בשנה </t>
  </si>
  <si>
    <t>1.    עו"ד חאלד ושאחי</t>
  </si>
  <si>
    <t xml:space="preserve">ועדת תמיכות - תתכנס פעם בשנה </t>
  </si>
  <si>
    <t>5.    פואאד עמאש</t>
  </si>
  <si>
    <t>ועדה למיגור האלימות - תתכנס 4 פעמים בשנה</t>
  </si>
  <si>
    <t>6.    עאדל נג'אר- יו"ר</t>
  </si>
  <si>
    <t xml:space="preserve">7.    עווד עמאש </t>
  </si>
  <si>
    <t>8.    אבראהים עמאש</t>
  </si>
  <si>
    <t>9.    סאלח עמאש</t>
  </si>
  <si>
    <t>10. פואאד עמאש</t>
  </si>
  <si>
    <t>ועדה לענייני גביה - תתכנס 4 פעמים בשנה</t>
  </si>
  <si>
    <t>1.    סעיד חמדאן גרבאן - יו"ר</t>
  </si>
  <si>
    <t xml:space="preserve">2.    באסם עמאש </t>
  </si>
  <si>
    <t>4.    מנכ"ל המועצה</t>
  </si>
  <si>
    <t>5.    יועמ"ש המועצה</t>
  </si>
  <si>
    <t>ועדת מלגות הסטודנטים - תתכנס 4 פעמים בשנה</t>
  </si>
  <si>
    <t>1.    מנהל מח' רווחה</t>
  </si>
  <si>
    <t xml:space="preserve">2.    מנהל מח' חינוך </t>
  </si>
  <si>
    <t xml:space="preserve">3.    גזבר המועצה </t>
  </si>
  <si>
    <t>4.    אבראהים עמאש</t>
  </si>
  <si>
    <t>6.    עאדל נגאר</t>
  </si>
  <si>
    <t xml:space="preserve">7.    אחמד גרבאן </t>
  </si>
  <si>
    <t>ועדת התמרורים - תתכנס 4 פעמים בשנה</t>
  </si>
  <si>
    <t xml:space="preserve">1.    ראש המועצה </t>
  </si>
  <si>
    <t xml:space="preserve">2.    מהנדס המועצה  </t>
  </si>
  <si>
    <t>3.    מתכננן</t>
  </si>
  <si>
    <t>5.    נציג המשטרה</t>
  </si>
  <si>
    <t>ועדת הרווחה - תתכנס 6 פעמים בשנה</t>
  </si>
  <si>
    <t>1.    פואאד עמאש - יו"ר</t>
  </si>
  <si>
    <t>3.    עאדל נג'אר</t>
  </si>
  <si>
    <t>ועדה לקידום מעמד האישה והילד - תתכנס 4 פעמים בשנה</t>
  </si>
  <si>
    <t>1.    עאדל נגאר - יו"ר</t>
  </si>
  <si>
    <t xml:space="preserve">2.    אבראהים  עמאש </t>
  </si>
  <si>
    <t>3.    פואאד עמאש</t>
  </si>
  <si>
    <t>ועדת התיירות ושמירת החוף - תתכנס 4 פעמים בשנה</t>
  </si>
  <si>
    <t>3.    אחמד עמאש</t>
  </si>
  <si>
    <t>ועדת הספורט והתרבות - תתכנס 4 פעמים בשנה</t>
  </si>
  <si>
    <t>1.    אחמד חליל עמאש - יו"ר</t>
  </si>
  <si>
    <t xml:space="preserve">2.    סעיד גרבאן </t>
  </si>
  <si>
    <t xml:space="preserve">4.    אחמד גרבאן </t>
  </si>
  <si>
    <t>5.    עווד עמאש</t>
  </si>
  <si>
    <t>6.    אבראהים עבד עמאש</t>
  </si>
  <si>
    <t>7.    גבר עמאש</t>
  </si>
  <si>
    <t>ועדת בטיחות בדרכים - תתכנס 4 פעמים בשנה</t>
  </si>
  <si>
    <t>1.  באסם עמאש – יו"ר</t>
  </si>
  <si>
    <t xml:space="preserve">2.   פואאד עמאש </t>
  </si>
  <si>
    <t>3.   אחמד גרבאן</t>
  </si>
  <si>
    <t>4.   סוהיל גרבאן</t>
  </si>
  <si>
    <t>5.   סאלח עמאש</t>
  </si>
  <si>
    <t>ועדת רישוי עסקים - תתכנס 4 פעמים בשנה</t>
  </si>
  <si>
    <t>1.   עאדל נגאר – יו"ר</t>
  </si>
  <si>
    <t xml:space="preserve">2.   באסם עמאש </t>
  </si>
  <si>
    <t>3.   עארף עמאש</t>
  </si>
  <si>
    <t>4.   פואאד עמאש</t>
  </si>
  <si>
    <t>סה"כ הרכב חברי מועצת הרשות נכון ליום 31/12/2024</t>
  </si>
  <si>
    <t>חברי מועצת הרשות</t>
  </si>
  <si>
    <t>ישיבות מועצת העיר לשנת 2024</t>
  </si>
  <si>
    <t>סה"כ לשנת 2024</t>
  </si>
  <si>
    <t>ישיבה מס' 11</t>
  </si>
  <si>
    <t>ישיבה מס' 12</t>
  </si>
  <si>
    <r>
      <t xml:space="preserve">נוכחות של חברי מועצה בישיבות </t>
    </r>
    <r>
      <rPr>
        <b/>
        <u/>
        <sz val="15"/>
        <color rgb="FFFF0000"/>
        <rFont val="Times New Roman"/>
        <family val="1"/>
        <scheme val="major"/>
      </rPr>
      <t>ועדות חובה</t>
    </r>
    <r>
      <rPr>
        <b/>
        <u/>
        <sz val="15"/>
        <color theme="1"/>
        <rFont val="Times New Roman"/>
        <family val="1"/>
        <scheme val="major"/>
      </rPr>
      <t xml:space="preserve"> מ- 1/1/2024 עד ה- 31/12/2024</t>
    </r>
  </si>
  <si>
    <r>
      <t>נוכחות של חברי מועצה בישיבות</t>
    </r>
    <r>
      <rPr>
        <b/>
        <u/>
        <sz val="15"/>
        <color rgb="FFFF0000"/>
        <rFont val="Times New Roman"/>
        <family val="1"/>
        <scheme val="major"/>
      </rPr>
      <t xml:space="preserve"> ועדות רשות</t>
    </r>
    <r>
      <rPr>
        <b/>
        <u/>
        <sz val="15"/>
        <color theme="1"/>
        <rFont val="Times New Roman"/>
        <family val="1"/>
        <scheme val="major"/>
      </rPr>
      <t xml:space="preserve"> מ- 1/1/2024 עד ה- 31/12/2024</t>
    </r>
  </si>
  <si>
    <t>מוראד עמאש</t>
  </si>
  <si>
    <t>אברהים עמאש</t>
  </si>
  <si>
    <t>סוהיל חמדאן ג'רבאן</t>
  </si>
  <si>
    <t>באסם עווד עמאש</t>
  </si>
  <si>
    <t>אחמד חליל עמאש</t>
  </si>
  <si>
    <t>סעיד חמדאן גורבאן</t>
  </si>
  <si>
    <t>דיב מוראד עמאש</t>
  </si>
  <si>
    <t>עאדל  סובחי נג'אר</t>
  </si>
  <si>
    <t>אחמד חסן ג'רבאן</t>
  </si>
  <si>
    <t>עווד ג'מיל עמאש</t>
  </si>
  <si>
    <t>סאלח מחמוד עמאש</t>
  </si>
  <si>
    <t>ג'בר עורסאן עמאש</t>
  </si>
  <si>
    <t>עארף דיב עמאש</t>
  </si>
  <si>
    <t>פואד טועמה עמאש</t>
  </si>
  <si>
    <t>X</t>
  </si>
  <si>
    <t>מן/לא (מן המניין)</t>
  </si>
  <si>
    <t>ישיבה מס' 10</t>
  </si>
  <si>
    <t>נוכח</t>
  </si>
  <si>
    <t>לא כיהן</t>
  </si>
  <si>
    <t>נעדר</t>
  </si>
  <si>
    <t xml:space="preserve"> </t>
  </si>
  <si>
    <t xml:space="preserve">מועדי ישיבות הוועדות בהתאם </t>
  </si>
  <si>
    <t xml:space="preserve">המועדים עלולים להשתנות בהתאם לצורך ולאילוצים במהלך החודש </t>
  </si>
  <si>
    <t>רשות</t>
  </si>
  <si>
    <t>חובה</t>
  </si>
  <si>
    <t xml:space="preserve">רשימת ועדות רשות </t>
  </si>
  <si>
    <t>לחץ להרכב הועודה</t>
  </si>
  <si>
    <t>לחץ להרכב הוועדה</t>
  </si>
  <si>
    <t>ישיבות מועצת הרשות לשנת 2024</t>
  </si>
  <si>
    <t xml:space="preserve">רשימת ועדות המועצה חובה ורשות  </t>
  </si>
  <si>
    <t>מעמד הוועדה במועצה</t>
  </si>
  <si>
    <t>תאריך הוודעה</t>
  </si>
  <si>
    <t>לא נוכח</t>
  </si>
  <si>
    <t>;</t>
  </si>
  <si>
    <t>לא נכח</t>
  </si>
  <si>
    <t>29-12-2024.</t>
  </si>
  <si>
    <t>20-10-2024,</t>
  </si>
  <si>
    <t>25-08-2024,</t>
  </si>
  <si>
    <t>28-07-2024,</t>
  </si>
  <si>
    <t>22/102024</t>
  </si>
  <si>
    <t>29-09-2024,</t>
  </si>
  <si>
    <t>27-10-2024,</t>
  </si>
  <si>
    <t>24-11-2024,</t>
  </si>
  <si>
    <t>22-12-2024.</t>
  </si>
  <si>
    <t>17-11-2024,</t>
  </si>
  <si>
    <t>13-10-2024,</t>
  </si>
  <si>
    <t>15-12-2024.</t>
  </si>
  <si>
    <t>06-10-2024,</t>
  </si>
  <si>
    <t>08-12-2024.</t>
  </si>
  <si>
    <t>10-11-2024,</t>
  </si>
  <si>
    <t>22-09-2024,</t>
  </si>
  <si>
    <t>11-08-2024,</t>
  </si>
  <si>
    <t>30-12-2024.</t>
  </si>
  <si>
    <t>25-11-2024,</t>
  </si>
  <si>
    <t>28-10-2024,</t>
  </si>
  <si>
    <t>23-09-2024,</t>
  </si>
  <si>
    <t>30-09-2024,</t>
  </si>
  <si>
    <t>26-08-2024,</t>
  </si>
  <si>
    <t>29-07-2024,</t>
  </si>
  <si>
    <t>21-10-2024,</t>
  </si>
  <si>
    <t>24-12-2024.</t>
  </si>
  <si>
    <t>29-10-2024,</t>
  </si>
  <si>
    <t>24-09-2024,</t>
  </si>
  <si>
    <t>20-08-2024,</t>
  </si>
  <si>
    <t>31-12-2024.</t>
  </si>
  <si>
    <t>26-11-2024,</t>
  </si>
  <si>
    <t>22-10-2024,</t>
  </si>
  <si>
    <t>17-09-2024,</t>
  </si>
  <si>
    <t>13-08-2024,</t>
  </si>
  <si>
    <t>30-07-2024,</t>
  </si>
  <si>
    <t>12-11-2024.</t>
  </si>
  <si>
    <t>12-11-2024,</t>
  </si>
  <si>
    <t>15-10-2024,</t>
  </si>
  <si>
    <t>27-08-2024,</t>
  </si>
  <si>
    <t>25-12-2024.</t>
  </si>
  <si>
    <t>30-10-2024,</t>
  </si>
  <si>
    <t>21-08-2024,</t>
  </si>
  <si>
    <t>24-07-2024,</t>
  </si>
  <si>
    <t>27-11-2024,</t>
  </si>
  <si>
    <t>18-12-2024.</t>
  </si>
  <si>
    <t>20-11-2024,</t>
  </si>
  <si>
    <t>16-10-2024,</t>
  </si>
  <si>
    <t>28-08-2024,</t>
  </si>
  <si>
    <t>03-07-2024,</t>
  </si>
  <si>
    <t>28-11-2024,</t>
  </si>
  <si>
    <t>24-10-2024,</t>
  </si>
  <si>
    <t>26-09-2024,</t>
  </si>
  <si>
    <t>22-08-2024,</t>
  </si>
  <si>
    <t>11-07-2024,</t>
  </si>
  <si>
    <t>12-12-2024.</t>
  </si>
  <si>
    <t>14-11-2024,</t>
  </si>
  <si>
    <t>31-10-2024,</t>
  </si>
  <si>
    <t>29-08-2024,</t>
  </si>
  <si>
    <t>הוועדה לא התכנסה</t>
  </si>
  <si>
    <t xml:space="preserve">לא התכנסה </t>
  </si>
  <si>
    <t>לא התכנסה</t>
  </si>
  <si>
    <t>מתוכננת</t>
  </si>
  <si>
    <t>18-07-2024,</t>
  </si>
  <si>
    <t>09-12-2024.</t>
  </si>
  <si>
    <t>לא נקבעו מועדים ולא התכנסה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</si>
</sst>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d/m/yy;@"/>
    <numFmt numFmtId="165" formatCode="d"/>
  </numFmts>
  <fonts count="46" x14ac:knownFonts="1">
    <font>
      <sz val="11"/>
      <color theme="1"/>
      <name val="Arial"/>
      <family val="2"/>
      <charset val="177"/>
      <scheme val="minor"/>
    </font>
    <font>
      <sz val="11"/>
      <color theme="1"/>
      <name val="Arial"/>
      <family val="2"/>
      <charset val="177"/>
      <scheme val="minor"/>
    </font>
    <font>
      <b/>
      <sz val="14"/>
      <color theme="1"/>
      <name val="Times New Roman"/>
      <family val="1"/>
      <scheme val="major"/>
    </font>
    <font>
      <sz val="13"/>
      <color theme="1"/>
      <name val="Times New Roman"/>
      <family val="1"/>
      <scheme val="major"/>
    </font>
    <font>
      <b/>
      <sz val="13"/>
      <color theme="1"/>
      <name val="Times New Roman"/>
      <family val="1"/>
      <scheme val="major"/>
    </font>
    <font>
      <b/>
      <u/>
      <sz val="15"/>
      <color theme="1"/>
      <name val="Times New Roman"/>
      <family val="1"/>
      <scheme val="major"/>
    </font>
    <font>
      <sz val="14"/>
      <color theme="1"/>
      <name val="Times New Roman"/>
      <family val="1"/>
      <scheme val="major"/>
    </font>
    <font>
      <sz val="8"/>
      <name val="Arial"/>
      <family val="2"/>
      <charset val="177"/>
      <scheme val="minor"/>
    </font>
    <font>
      <b/>
      <sz val="13"/>
      <color rgb="FFFF0000"/>
      <name val="Times New Roman"/>
      <family val="1"/>
      <scheme val="major"/>
    </font>
    <font>
      <b/>
      <sz val="14"/>
      <color rgb="FFFF0000"/>
      <name val="Times New Roman"/>
      <family val="1"/>
      <scheme val="major"/>
    </font>
    <font>
      <b/>
      <sz val="13"/>
      <name val="Times New Roman"/>
      <family val="1"/>
      <scheme val="major"/>
    </font>
    <font>
      <b/>
      <u/>
      <sz val="15"/>
      <color rgb="FFFF0000"/>
      <name val="Times New Roman"/>
      <family val="1"/>
      <scheme val="major"/>
    </font>
    <font>
      <b/>
      <sz val="12"/>
      <color theme="1"/>
      <name val="Times New Roman"/>
      <family val="1"/>
      <scheme val="major"/>
    </font>
    <font>
      <b/>
      <sz val="11"/>
      <color theme="1" tint="4.9989318521683403E-2"/>
      <name val="Sylfaen"/>
      <family val="1"/>
    </font>
    <font>
      <b/>
      <sz val="11"/>
      <name val="Sylfaen"/>
      <family val="1"/>
    </font>
    <font>
      <b/>
      <sz val="11"/>
      <color theme="1" tint="0.24994659260841701"/>
      <name val="Sylfaen"/>
      <family val="1"/>
    </font>
    <font>
      <sz val="18"/>
      <color theme="1" tint="0.24994659260841701"/>
      <name val="Arial"/>
      <family val="2"/>
    </font>
    <font>
      <u/>
      <sz val="12"/>
      <color theme="1" tint="0.24994659260841701"/>
      <name val="David"/>
      <family val="2"/>
    </font>
    <font>
      <sz val="12"/>
      <color theme="1" tint="0.24994659260841701"/>
      <name val="David"/>
      <family val="2"/>
    </font>
    <font>
      <sz val="12"/>
      <color theme="1" tint="0.24994659260841701"/>
      <name val="Arial"/>
      <family val="2"/>
    </font>
    <font>
      <sz val="18"/>
      <color theme="3"/>
      <name val="Times New Roman"/>
      <family val="2"/>
      <charset val="177"/>
      <scheme val="major"/>
    </font>
    <font>
      <b/>
      <sz val="15"/>
      <color theme="3"/>
      <name val="Arial"/>
      <family val="2"/>
      <charset val="177"/>
      <scheme val="minor"/>
    </font>
    <font>
      <b/>
      <sz val="11"/>
      <color theme="3"/>
      <name val="Arial"/>
      <family val="2"/>
      <charset val="177"/>
      <scheme val="minor"/>
    </font>
    <font>
      <sz val="12"/>
      <color theme="1"/>
      <name val="David"/>
      <family val="2"/>
    </font>
    <font>
      <b/>
      <sz val="10"/>
      <color rgb="FFFF0000"/>
      <name val="Times New Roman"/>
      <family val="1"/>
      <scheme val="major"/>
    </font>
    <font>
      <sz val="13"/>
      <color rgb="FF00B050"/>
      <name val="Times New Roman"/>
      <family val="1"/>
      <scheme val="major"/>
    </font>
    <font>
      <b/>
      <sz val="13"/>
      <color rgb="FF00B050"/>
      <name val="Times New Roman"/>
      <family val="1"/>
      <scheme val="major"/>
    </font>
    <font>
      <sz val="13"/>
      <color rgb="FFFF0000"/>
      <name val="Times New Roman"/>
      <family val="1"/>
      <scheme val="major"/>
    </font>
    <font>
      <sz val="35"/>
      <color theme="4"/>
      <name val="Sylfaen"/>
      <family val="2"/>
    </font>
    <font>
      <sz val="30"/>
      <color theme="4"/>
      <name val="Sylfaen"/>
      <family val="2"/>
    </font>
    <font>
      <sz val="11"/>
      <color theme="1" tint="0.34998626667073579"/>
      <name val="Arial"/>
      <family val="2"/>
      <scheme val="minor"/>
    </font>
    <font>
      <sz val="11"/>
      <name val="Arial"/>
      <family val="2"/>
      <scheme val="minor"/>
    </font>
    <font>
      <sz val="35"/>
      <color theme="5"/>
      <name val="Sylfaen"/>
      <family val="2"/>
    </font>
    <font>
      <sz val="30"/>
      <color theme="5"/>
      <name val="Sylfaen"/>
      <family val="2"/>
    </font>
    <font>
      <sz val="11"/>
      <color rgb="FFFF0000"/>
      <name val="Sylfaen"/>
      <family val="2"/>
    </font>
    <font>
      <sz val="35"/>
      <color theme="6"/>
      <name val="Sylfaen"/>
      <family val="2"/>
    </font>
    <font>
      <sz val="30"/>
      <color theme="6"/>
      <name val="Sylfaen"/>
      <family val="2"/>
    </font>
    <font>
      <sz val="35"/>
      <color theme="7"/>
      <name val="Sylfaen"/>
      <family val="2"/>
    </font>
    <font>
      <sz val="30"/>
      <color theme="7"/>
      <name val="Sylfaen"/>
      <family val="2"/>
    </font>
    <font>
      <sz val="35"/>
      <color theme="8"/>
      <name val="Sylfaen"/>
      <family val="2"/>
    </font>
    <font>
      <sz val="30"/>
      <color theme="8"/>
      <name val="Sylfaen"/>
      <family val="2"/>
    </font>
    <font>
      <sz val="35"/>
      <color theme="9"/>
      <name val="Sylfaen"/>
      <family val="2"/>
    </font>
    <font>
      <sz val="30"/>
      <color theme="9"/>
      <name val="Sylfaen"/>
      <family val="2"/>
    </font>
    <font>
      <sz val="9"/>
      <color indexed="81"/>
      <name val="Tahoma"/>
      <family val="2"/>
    </font>
    <font>
      <b/>
      <sz val="9"/>
      <color indexed="81"/>
      <name val="Tahoma"/>
      <family val="2"/>
    </font>
    <font>
      <b/>
      <sz val="11"/>
      <color theme="1"/>
      <name val="Arial"/>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9"/>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style="thin">
        <color indexed="64"/>
      </left>
      <right style="medium">
        <color rgb="FF31548D"/>
      </right>
      <top style="thin">
        <color indexed="64"/>
      </top>
      <bottom style="medium">
        <color rgb="FF31548D"/>
      </bottom>
      <diagonal/>
    </border>
    <border>
      <left style="thin">
        <color indexed="64"/>
      </left>
      <right style="medium">
        <color rgb="FF31548D"/>
      </right>
      <top/>
      <bottom style="medium">
        <color rgb="FF31548D"/>
      </bottom>
      <diagonal/>
    </border>
    <border>
      <left style="thin">
        <color indexed="64"/>
      </left>
      <right/>
      <top/>
      <bottom/>
      <diagonal/>
    </border>
    <border>
      <left style="thin">
        <color indexed="64"/>
      </left>
      <right style="medium">
        <color rgb="FF31548D"/>
      </right>
      <top/>
      <bottom style="thin">
        <color indexed="64"/>
      </bottom>
      <diagonal/>
    </border>
    <border>
      <left/>
      <right style="thin">
        <color indexed="64"/>
      </right>
      <top style="thin">
        <color indexed="64"/>
      </top>
      <bottom style="thin">
        <color indexed="64"/>
      </bottom>
      <diagonal/>
    </border>
    <border>
      <left style="thin">
        <color indexed="64"/>
      </left>
      <right style="medium">
        <color rgb="FF31548D"/>
      </right>
      <top/>
      <bottom/>
      <diagonal/>
    </border>
    <border>
      <left/>
      <right/>
      <top/>
      <bottom style="medium">
        <color indexed="64"/>
      </bottom>
      <diagonal/>
    </border>
    <border>
      <left style="medium">
        <color indexed="64"/>
      </left>
      <right/>
      <top style="medium">
        <color indexed="64"/>
      </top>
      <bottom style="medium">
        <color theme="4" tint="-0.24994659260841701"/>
      </bottom>
      <diagonal/>
    </border>
    <border>
      <left/>
      <right/>
      <top style="medium">
        <color indexed="64"/>
      </top>
      <bottom style="medium">
        <color theme="4" tint="-0.24994659260841701"/>
      </bottom>
      <diagonal/>
    </border>
    <border>
      <left/>
      <right style="medium">
        <color indexed="64"/>
      </right>
      <top style="medium">
        <color indexed="64"/>
      </top>
      <bottom style="medium">
        <color theme="4" tint="-0.2499465926084170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20" fillId="0" borderId="0" applyNumberFormat="0" applyFill="0" applyBorder="0" applyAlignment="0" applyProtection="0"/>
    <xf numFmtId="0" fontId="21" fillId="0" borderId="33" applyNumberFormat="0" applyFill="0" applyAlignment="0" applyProtection="0"/>
    <xf numFmtId="0" fontId="22" fillId="0" borderId="0" applyNumberFormat="0" applyFill="0" applyBorder="0" applyAlignment="0" applyProtection="0"/>
    <xf numFmtId="165" fontId="30" fillId="0" borderId="0">
      <alignment horizontal="left" indent="1"/>
    </xf>
    <xf numFmtId="0" fontId="31" fillId="13" borderId="0" applyNumberFormat="0" applyFont="0" applyBorder="0" applyAlignment="0">
      <alignment horizontal="left" vertical="center" indent="1"/>
    </xf>
  </cellStyleXfs>
  <cellXfs count="238">
    <xf numFmtId="0" fontId="0" fillId="0" borderId="0" xfId="0"/>
    <xf numFmtId="0" fontId="3" fillId="0" borderId="9" xfId="0" applyFont="1" applyBorder="1" applyAlignment="1">
      <alignment horizontal="center" vertical="center" wrapText="1" readingOrder="2"/>
    </xf>
    <xf numFmtId="0" fontId="3" fillId="0" borderId="5" xfId="0" applyFont="1" applyBorder="1" applyAlignment="1">
      <alignment horizontal="center" vertical="center" wrapText="1" readingOrder="2"/>
    </xf>
    <xf numFmtId="0" fontId="3" fillId="0" borderId="10" xfId="0" applyFont="1" applyBorder="1" applyAlignment="1">
      <alignment horizontal="center" vertical="center" wrapText="1" readingOrder="2"/>
    </xf>
    <xf numFmtId="0" fontId="3" fillId="0" borderId="0" xfId="0" applyFont="1"/>
    <xf numFmtId="0" fontId="4" fillId="0" borderId="7" xfId="0" applyFont="1" applyBorder="1" applyAlignment="1">
      <alignment horizontal="center" vertical="center" wrapText="1" readingOrder="2"/>
    </xf>
    <xf numFmtId="0" fontId="4" fillId="0" borderId="0" xfId="0" applyFont="1" applyAlignment="1">
      <alignment horizontal="center" vertical="center" wrapText="1" readingOrder="2"/>
    </xf>
    <xf numFmtId="0" fontId="3" fillId="0" borderId="0" xfId="0" applyFont="1" applyAlignment="1">
      <alignment horizontal="center" vertical="center" wrapText="1" readingOrder="2"/>
    </xf>
    <xf numFmtId="0" fontId="3" fillId="0" borderId="13" xfId="0" applyFont="1" applyBorder="1" applyAlignment="1">
      <alignment horizontal="center" vertical="center" wrapText="1" readingOrder="2"/>
    </xf>
    <xf numFmtId="0" fontId="3" fillId="0" borderId="14"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4" fillId="0" borderId="15" xfId="0" applyFont="1" applyBorder="1" applyAlignment="1">
      <alignment horizontal="center" vertical="center" wrapText="1" readingOrder="2"/>
    </xf>
    <xf numFmtId="0" fontId="4" fillId="0" borderId="16" xfId="0" applyFont="1" applyBorder="1" applyAlignment="1">
      <alignment horizontal="center" vertical="center" wrapText="1" readingOrder="2"/>
    </xf>
    <xf numFmtId="0" fontId="4" fillId="0" borderId="17" xfId="0" applyFont="1" applyBorder="1" applyAlignment="1">
      <alignment horizontal="center" vertical="center" wrapText="1" readingOrder="2"/>
    </xf>
    <xf numFmtId="0" fontId="3" fillId="0" borderId="18" xfId="0" applyFont="1" applyBorder="1" applyAlignment="1">
      <alignment horizontal="center" vertical="center" wrapText="1" readingOrder="2"/>
    </xf>
    <xf numFmtId="0" fontId="3" fillId="0" borderId="19" xfId="0" applyFont="1" applyBorder="1" applyAlignment="1">
      <alignment horizontal="center" vertical="center" wrapText="1" readingOrder="2"/>
    </xf>
    <xf numFmtId="0" fontId="3" fillId="0" borderId="7" xfId="0" applyFont="1" applyBorder="1" applyAlignment="1">
      <alignment horizontal="center" vertical="center" wrapText="1" readingOrder="2"/>
    </xf>
    <xf numFmtId="0" fontId="3" fillId="0" borderId="8" xfId="0" applyFont="1" applyBorder="1" applyAlignment="1">
      <alignment horizontal="center" vertical="center" wrapText="1" readingOrder="2"/>
    </xf>
    <xf numFmtId="0" fontId="8" fillId="0" borderId="9" xfId="0" applyFont="1" applyBorder="1" applyAlignment="1">
      <alignment horizontal="center" vertical="center" wrapText="1" readingOrder="2"/>
    </xf>
    <xf numFmtId="0" fontId="3" fillId="0" borderId="25" xfId="0" applyFont="1" applyBorder="1" applyAlignment="1">
      <alignment horizontal="center" vertical="center" wrapText="1" readingOrder="2"/>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8" fillId="0" borderId="7" xfId="0" applyFont="1" applyBorder="1" applyAlignment="1">
      <alignment horizontal="center" vertical="center" wrapText="1" readingOrder="2"/>
    </xf>
    <xf numFmtId="0" fontId="9" fillId="0" borderId="0" xfId="0" applyFont="1" applyAlignment="1">
      <alignment horizontal="center" vertical="center"/>
    </xf>
    <xf numFmtId="0" fontId="6" fillId="0" borderId="0" xfId="0" applyFont="1" applyAlignment="1">
      <alignment horizontal="center" vertical="center"/>
    </xf>
    <xf numFmtId="0" fontId="4" fillId="3" borderId="9" xfId="0" applyFont="1" applyFill="1" applyBorder="1" applyAlignment="1">
      <alignment horizontal="center" vertical="center"/>
    </xf>
    <xf numFmtId="0" fontId="3" fillId="0" borderId="8" xfId="0" applyFont="1" applyBorder="1"/>
    <xf numFmtId="0" fontId="10" fillId="0" borderId="9" xfId="0" applyFont="1" applyBorder="1" applyAlignment="1">
      <alignment horizontal="center" vertical="center"/>
    </xf>
    <xf numFmtId="0" fontId="3" fillId="0" borderId="10" xfId="0" applyFont="1" applyBorder="1"/>
    <xf numFmtId="0" fontId="3" fillId="0" borderId="9" xfId="0" applyFont="1" applyBorder="1"/>
    <xf numFmtId="9" fontId="3" fillId="0" borderId="18" xfId="1" applyFont="1" applyBorder="1" applyAlignment="1">
      <alignment horizontal="center" vertical="center" wrapText="1" readingOrder="2"/>
    </xf>
    <xf numFmtId="9" fontId="3" fillId="0" borderId="25" xfId="1" applyFont="1" applyBorder="1" applyAlignment="1">
      <alignment horizontal="center" vertical="center" wrapText="1" readingOrder="2"/>
    </xf>
    <xf numFmtId="0" fontId="4" fillId="3" borderId="6" xfId="0" applyFont="1" applyFill="1" applyBorder="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8" fillId="0" borderId="6" xfId="0" applyFont="1" applyBorder="1" applyAlignment="1">
      <alignment horizontal="center" vertical="center" wrapText="1" readingOrder="2"/>
    </xf>
    <xf numFmtId="164" fontId="12" fillId="0" borderId="11" xfId="0" applyNumberFormat="1" applyFont="1" applyBorder="1" applyAlignment="1">
      <alignment horizontal="center" vertical="center" wrapText="1" readingOrder="2"/>
    </xf>
    <xf numFmtId="164" fontId="12" fillId="0" borderId="12" xfId="0" applyNumberFormat="1" applyFont="1" applyBorder="1" applyAlignment="1">
      <alignment horizontal="center" vertical="center" wrapText="1" readingOrder="2"/>
    </xf>
    <xf numFmtId="0" fontId="8" fillId="3" borderId="5" xfId="0" applyFont="1" applyFill="1" applyBorder="1" applyAlignment="1">
      <alignment horizontal="center" vertical="center"/>
    </xf>
    <xf numFmtId="0" fontId="4" fillId="4" borderId="5" xfId="0" applyFont="1" applyFill="1" applyBorder="1" applyAlignment="1">
      <alignment horizontal="center" vertical="center"/>
    </xf>
    <xf numFmtId="0" fontId="8" fillId="3" borderId="7" xfId="0" applyFont="1" applyFill="1" applyBorder="1" applyAlignment="1">
      <alignment horizontal="center" vertical="center"/>
    </xf>
    <xf numFmtId="0" fontId="4" fillId="4" borderId="7" xfId="0" applyFont="1" applyFill="1" applyBorder="1" applyAlignment="1">
      <alignment horizontal="center" vertical="center"/>
    </xf>
    <xf numFmtId="9" fontId="4" fillId="2" borderId="8" xfId="1" applyFont="1" applyFill="1" applyBorder="1" applyAlignment="1">
      <alignment horizontal="center" vertical="center"/>
    </xf>
    <xf numFmtId="9" fontId="4" fillId="2" borderId="10" xfId="1" applyFont="1" applyFill="1" applyBorder="1" applyAlignment="1">
      <alignment horizontal="center" vertical="center"/>
    </xf>
    <xf numFmtId="0" fontId="5" fillId="0" borderId="0" xfId="0" applyFont="1" applyAlignment="1">
      <alignment horizontal="center"/>
    </xf>
    <xf numFmtId="0" fontId="14" fillId="7" borderId="5" xfId="0" applyFont="1" applyFill="1" applyBorder="1" applyAlignment="1">
      <alignment horizontal="center" vertical="center"/>
    </xf>
    <xf numFmtId="0" fontId="15" fillId="8" borderId="5" xfId="0" applyFont="1" applyFill="1" applyBorder="1" applyAlignment="1">
      <alignment horizontal="center" vertical="center"/>
    </xf>
    <xf numFmtId="0" fontId="15" fillId="9" borderId="5" xfId="0" applyFont="1" applyFill="1" applyBorder="1" applyAlignment="1">
      <alignment horizontal="center" vertical="center"/>
    </xf>
    <xf numFmtId="0" fontId="15" fillId="10" borderId="5" xfId="0" applyFont="1" applyFill="1" applyBorder="1" applyAlignment="1">
      <alignment horizontal="center" vertical="center"/>
    </xf>
    <xf numFmtId="0" fontId="15" fillId="11" borderId="5" xfId="0" applyFont="1" applyFill="1" applyBorder="1" applyAlignment="1">
      <alignment horizontal="center" vertical="center"/>
    </xf>
    <xf numFmtId="0" fontId="0" fillId="0" borderId="5" xfId="0" applyBorder="1" applyAlignment="1">
      <alignment vertical="top" wrapText="1"/>
    </xf>
    <xf numFmtId="0" fontId="0" fillId="0" borderId="0" xfId="0" applyAlignment="1">
      <alignment vertical="top"/>
    </xf>
    <xf numFmtId="0" fontId="16" fillId="6" borderId="1" xfId="0" applyFont="1" applyFill="1" applyBorder="1" applyAlignment="1">
      <alignment horizontal="center" vertical="center" readingOrder="2"/>
    </xf>
    <xf numFmtId="0" fontId="17" fillId="5" borderId="1" xfId="0" applyFont="1" applyFill="1" applyBorder="1" applyAlignment="1">
      <alignment horizontal="right" vertical="center" wrapText="1" readingOrder="2"/>
    </xf>
    <xf numFmtId="0" fontId="18" fillId="0" borderId="3" xfId="0" applyFont="1" applyBorder="1" applyAlignment="1">
      <alignment horizontal="right" vertical="center" wrapText="1" readingOrder="2"/>
    </xf>
    <xf numFmtId="0" fontId="18" fillId="0" borderId="0" xfId="0" applyFont="1" applyAlignment="1">
      <alignment horizontal="right" vertical="center" readingOrder="2"/>
    </xf>
    <xf numFmtId="0" fontId="17" fillId="5" borderId="4" xfId="0" applyFont="1" applyFill="1" applyBorder="1" applyAlignment="1">
      <alignment horizontal="right" vertical="center" readingOrder="2"/>
    </xf>
    <xf numFmtId="0" fontId="19" fillId="0" borderId="19" xfId="0" applyFont="1" applyBorder="1" applyAlignment="1">
      <alignment horizontal="right" vertical="top" readingOrder="2"/>
    </xf>
    <xf numFmtId="0" fontId="18" fillId="0" borderId="19" xfId="0" applyFont="1" applyBorder="1" applyAlignment="1">
      <alignment horizontal="right" vertical="center" readingOrder="2"/>
    </xf>
    <xf numFmtId="0" fontId="18" fillId="0" borderId="27" xfId="0" applyFont="1" applyBorder="1" applyAlignment="1">
      <alignment horizontal="right" vertical="center" readingOrder="2"/>
    </xf>
    <xf numFmtId="0" fontId="18" fillId="0" borderId="20" xfId="0" applyFont="1" applyBorder="1" applyAlignment="1">
      <alignment horizontal="right" vertical="center" readingOrder="2"/>
    </xf>
    <xf numFmtId="0" fontId="17" fillId="5" borderId="18" xfId="0" applyFont="1" applyFill="1" applyBorder="1" applyAlignment="1">
      <alignment horizontal="right" vertical="center" wrapText="1" readingOrder="2"/>
    </xf>
    <xf numFmtId="0" fontId="18" fillId="0" borderId="19" xfId="0" applyFont="1" applyBorder="1" applyAlignment="1">
      <alignment horizontal="right" vertical="center" wrapText="1" readingOrder="2"/>
    </xf>
    <xf numFmtId="0" fontId="18" fillId="0" borderId="20" xfId="0" applyFont="1" applyBorder="1" applyAlignment="1">
      <alignment horizontal="right" vertical="center" wrapText="1" readingOrder="2"/>
    </xf>
    <xf numFmtId="164" fontId="12" fillId="0" borderId="32" xfId="0" applyNumberFormat="1" applyFont="1" applyBorder="1" applyAlignment="1">
      <alignment horizontal="center" vertical="center" wrapText="1" readingOrder="2"/>
    </xf>
    <xf numFmtId="0" fontId="23" fillId="0" borderId="34" xfId="0" applyFont="1" applyBorder="1" applyAlignment="1">
      <alignment horizontal="right" vertical="center" wrapText="1" readingOrder="2"/>
    </xf>
    <xf numFmtId="0" fontId="4" fillId="0" borderId="5" xfId="0" applyFont="1" applyBorder="1" applyAlignment="1">
      <alignment horizontal="center" vertical="center" wrapText="1" readingOrder="2"/>
    </xf>
    <xf numFmtId="0" fontId="23" fillId="0" borderId="35" xfId="0" applyFont="1" applyBorder="1" applyAlignment="1">
      <alignment horizontal="right" vertical="center" wrapText="1" readingOrder="2"/>
    </xf>
    <xf numFmtId="0" fontId="3" fillId="0" borderId="36" xfId="0" applyFont="1" applyBorder="1"/>
    <xf numFmtId="0" fontId="23" fillId="0" borderId="37" xfId="0" applyFont="1" applyBorder="1" applyAlignment="1">
      <alignment horizontal="right" vertical="center" wrapText="1" readingOrder="2"/>
    </xf>
    <xf numFmtId="0" fontId="3" fillId="0" borderId="38" xfId="0" applyFont="1" applyBorder="1" applyAlignment="1">
      <alignment horizontal="center" vertical="center" wrapText="1" readingOrder="2"/>
    </xf>
    <xf numFmtId="0" fontId="23" fillId="0" borderId="39" xfId="0" applyFont="1" applyBorder="1" applyAlignment="1">
      <alignment horizontal="right" vertical="center" wrapText="1" readingOrder="2"/>
    </xf>
    <xf numFmtId="0" fontId="3" fillId="0" borderId="5" xfId="0" applyFont="1" applyBorder="1"/>
    <xf numFmtId="0" fontId="23" fillId="0" borderId="5" xfId="0" applyFont="1" applyBorder="1" applyAlignment="1">
      <alignment horizontal="right" vertical="center" wrapText="1" readingOrder="2"/>
    </xf>
    <xf numFmtId="0" fontId="24" fillId="0" borderId="9" xfId="0" applyFont="1" applyBorder="1" applyAlignment="1">
      <alignment horizontal="center" vertical="center" wrapText="1" readingOrder="2"/>
    </xf>
    <xf numFmtId="0" fontId="25" fillId="0" borderId="6" xfId="0" applyFont="1" applyBorder="1" applyAlignment="1">
      <alignment horizontal="center" vertical="center" wrapText="1" readingOrder="2"/>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7" fillId="0" borderId="10" xfId="0" applyFont="1" applyBorder="1" applyAlignment="1">
      <alignment horizontal="center"/>
    </xf>
    <xf numFmtId="0" fontId="21" fillId="0" borderId="41" xfId="3" applyFill="1" applyBorder="1" applyAlignment="1">
      <alignment horizontal="right" vertical="center" indent="1"/>
    </xf>
    <xf numFmtId="0" fontId="21" fillId="0" borderId="42" xfId="3" applyFill="1" applyBorder="1" applyAlignment="1">
      <alignment horizontal="right" vertical="center" indent="1"/>
    </xf>
    <xf numFmtId="0" fontId="21" fillId="0" borderId="43" xfId="3" applyFill="1" applyBorder="1" applyAlignment="1">
      <alignment horizontal="right" vertical="center" indent="1"/>
    </xf>
    <xf numFmtId="165" fontId="30" fillId="0" borderId="44" xfId="5" applyBorder="1" applyAlignment="1">
      <alignment horizontal="right" indent="1"/>
    </xf>
    <xf numFmtId="165" fontId="30" fillId="0" borderId="45" xfId="5" applyBorder="1" applyAlignment="1">
      <alignment horizontal="right" indent="1"/>
    </xf>
    <xf numFmtId="165" fontId="30" fillId="13" borderId="44" xfId="6" applyNumberFormat="1" applyFont="1" applyBorder="1" applyAlignment="1">
      <alignment horizontal="right" indent="1"/>
    </xf>
    <xf numFmtId="165" fontId="30" fillId="13" borderId="0" xfId="6" applyNumberFormat="1" applyFont="1" applyBorder="1" applyAlignment="1">
      <alignment horizontal="right" indent="1"/>
    </xf>
    <xf numFmtId="165" fontId="30" fillId="13" borderId="45" xfId="6" applyNumberFormat="1" applyFont="1" applyBorder="1" applyAlignment="1">
      <alignment horizontal="right" indent="1"/>
    </xf>
    <xf numFmtId="165" fontId="30" fillId="0" borderId="44" xfId="6" applyNumberFormat="1" applyFont="1" applyFill="1" applyBorder="1" applyAlignment="1">
      <alignment horizontal="right" indent="1"/>
    </xf>
    <xf numFmtId="165" fontId="30" fillId="0" borderId="0" xfId="6" applyNumberFormat="1" applyFont="1" applyFill="1" applyBorder="1" applyAlignment="1">
      <alignment horizontal="right" indent="1"/>
    </xf>
    <xf numFmtId="165" fontId="30" fillId="0" borderId="45" xfId="6" applyNumberFormat="1" applyFont="1" applyFill="1" applyBorder="1" applyAlignment="1">
      <alignment horizontal="right" indent="1"/>
    </xf>
    <xf numFmtId="0" fontId="0" fillId="0" borderId="44" xfId="6" applyFont="1" applyFill="1" applyBorder="1" applyAlignment="1">
      <alignment horizontal="right" vertical="center" wrapText="1"/>
    </xf>
    <xf numFmtId="0" fontId="0" fillId="0" borderId="0" xfId="6" applyFont="1" applyFill="1" applyBorder="1" applyAlignment="1">
      <alignment horizontal="right" vertical="center" wrapText="1"/>
    </xf>
    <xf numFmtId="0" fontId="0" fillId="0" borderId="0" xfId="6" applyFont="1" applyFill="1" applyBorder="1" applyAlignment="1">
      <alignment horizontal="right" vertical="top" wrapText="1"/>
    </xf>
    <xf numFmtId="0" fontId="0" fillId="0" borderId="45" xfId="6" applyFont="1" applyFill="1" applyBorder="1" applyAlignment="1">
      <alignment horizontal="right" vertical="top"/>
    </xf>
    <xf numFmtId="0" fontId="0" fillId="0" borderId="44" xfId="0" applyBorder="1" applyAlignment="1">
      <alignment horizontal="right" vertical="top"/>
    </xf>
    <xf numFmtId="0" fontId="0" fillId="0" borderId="45" xfId="0" applyBorder="1" applyAlignment="1">
      <alignment horizontal="right" vertical="top"/>
    </xf>
    <xf numFmtId="0" fontId="0" fillId="0" borderId="44" xfId="6" applyFont="1" applyFill="1" applyBorder="1" applyAlignment="1">
      <alignment horizontal="right" vertical="top" wrapText="1"/>
    </xf>
    <xf numFmtId="0" fontId="0" fillId="0" borderId="0" xfId="6" applyFont="1" applyFill="1" applyBorder="1" applyAlignment="1">
      <alignment horizontal="right" vertical="top"/>
    </xf>
    <xf numFmtId="165" fontId="30" fillId="13" borderId="44" xfId="6" applyNumberFormat="1" applyFont="1" applyBorder="1" applyAlignment="1">
      <alignment horizontal="left" indent="1"/>
    </xf>
    <xf numFmtId="165" fontId="30" fillId="13" borderId="0" xfId="6" applyNumberFormat="1" applyFont="1" applyBorder="1" applyAlignment="1">
      <alignment horizontal="left" indent="1"/>
    </xf>
    <xf numFmtId="0" fontId="0" fillId="13" borderId="46" xfId="6" applyFont="1" applyBorder="1" applyAlignment="1">
      <alignment vertical="top"/>
    </xf>
    <xf numFmtId="0" fontId="0" fillId="13" borderId="40" xfId="6" applyFont="1" applyBorder="1" applyAlignment="1">
      <alignment vertical="top"/>
    </xf>
    <xf numFmtId="165" fontId="30" fillId="0" borderId="44" xfId="5" applyBorder="1">
      <alignment horizontal="left" indent="1"/>
    </xf>
    <xf numFmtId="165" fontId="30" fillId="0" borderId="45" xfId="5" applyBorder="1">
      <alignment horizontal="left" indent="1"/>
    </xf>
    <xf numFmtId="0" fontId="18" fillId="0" borderId="0" xfId="0" applyFont="1" applyAlignment="1">
      <alignment horizontal="right" vertical="center" wrapText="1" readingOrder="2"/>
    </xf>
    <xf numFmtId="0" fontId="0" fillId="14" borderId="0" xfId="0" applyFill="1"/>
    <xf numFmtId="0" fontId="16" fillId="6" borderId="1" xfId="0" applyFont="1" applyFill="1" applyBorder="1" applyAlignment="1">
      <alignment horizontal="center" vertical="center" wrapText="1" readingOrder="2"/>
    </xf>
    <xf numFmtId="0" fontId="0" fillId="15" borderId="0" xfId="0" applyFill="1"/>
    <xf numFmtId="0" fontId="45" fillId="10" borderId="0" xfId="0" applyFont="1" applyFill="1" applyAlignment="1">
      <alignment horizontal="center" vertical="center" wrapText="1"/>
    </xf>
    <xf numFmtId="0" fontId="3" fillId="0" borderId="2" xfId="0" applyFont="1" applyBorder="1" applyAlignment="1">
      <alignment horizontal="center"/>
    </xf>
    <xf numFmtId="0" fontId="3" fillId="0" borderId="24"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3" fillId="0" borderId="49" xfId="0" applyFont="1" applyBorder="1" applyAlignment="1">
      <alignment horizontal="center"/>
    </xf>
    <xf numFmtId="165" fontId="30" fillId="0" borderId="0" xfId="5" applyAlignment="1">
      <alignment horizontal="right" indent="1"/>
    </xf>
    <xf numFmtId="0" fontId="0" fillId="0" borderId="0" xfId="0" applyAlignment="1">
      <alignment horizontal="right" vertical="top"/>
    </xf>
    <xf numFmtId="0" fontId="0" fillId="0" borderId="0" xfId="0" applyAlignment="1">
      <alignment horizontal="right" vertical="center" wrapText="1"/>
    </xf>
    <xf numFmtId="165" fontId="34" fillId="0" borderId="0" xfId="5" applyFont="1" applyAlignment="1">
      <alignment horizontal="right" indent="1"/>
    </xf>
    <xf numFmtId="165" fontId="30" fillId="0" borderId="0" xfId="5">
      <alignment horizontal="left" indent="1"/>
    </xf>
    <xf numFmtId="0" fontId="0" fillId="13" borderId="46" xfId="6" applyFont="1" applyBorder="1" applyAlignment="1">
      <alignment horizontal="right" vertical="top"/>
    </xf>
    <xf numFmtId="0" fontId="0" fillId="13" borderId="40" xfId="6" applyFont="1" applyBorder="1" applyAlignment="1">
      <alignment horizontal="right" vertical="top"/>
    </xf>
    <xf numFmtId="0" fontId="0" fillId="0" borderId="47" xfId="0" applyBorder="1"/>
    <xf numFmtId="0" fontId="0" fillId="0" borderId="50" xfId="0" applyBorder="1"/>
    <xf numFmtId="0" fontId="0" fillId="0" borderId="48" xfId="0" applyBorder="1"/>
    <xf numFmtId="14" fontId="3" fillId="0" borderId="46" xfId="0" applyNumberFormat="1" applyFont="1" applyBorder="1" applyAlignment="1">
      <alignment horizontal="center"/>
    </xf>
    <xf numFmtId="0" fontId="3" fillId="0" borderId="45" xfId="0" applyFont="1" applyBorder="1" applyAlignment="1">
      <alignment horizontal="center"/>
    </xf>
    <xf numFmtId="0" fontId="27" fillId="0" borderId="45" xfId="0" applyFont="1" applyBorder="1" applyAlignment="1">
      <alignment horizontal="center"/>
    </xf>
    <xf numFmtId="0" fontId="27" fillId="0" borderId="49" xfId="0" applyFont="1" applyBorder="1" applyAlignment="1">
      <alignment horizontal="center"/>
    </xf>
    <xf numFmtId="0" fontId="25" fillId="0" borderId="44" xfId="0" applyFont="1" applyBorder="1" applyAlignment="1">
      <alignment horizontal="center"/>
    </xf>
    <xf numFmtId="0" fontId="25" fillId="0" borderId="46"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51" xfId="0" applyFont="1" applyBorder="1" applyAlignment="1">
      <alignment horizontal="center"/>
    </xf>
    <xf numFmtId="0" fontId="0" fillId="0" borderId="8" xfId="0" applyBorder="1" applyAlignment="1">
      <alignment horizontal="center"/>
    </xf>
    <xf numFmtId="0" fontId="3" fillId="0" borderId="47" xfId="0" applyFont="1" applyBorder="1"/>
    <xf numFmtId="0" fontId="3" fillId="0" borderId="48" xfId="0" applyFont="1" applyBorder="1"/>
    <xf numFmtId="0" fontId="3" fillId="0" borderId="44" xfId="0" applyFont="1" applyBorder="1" applyAlignment="1">
      <alignment horizontal="center"/>
    </xf>
    <xf numFmtId="0" fontId="0" fillId="0" borderId="44" xfId="0" applyBorder="1"/>
    <xf numFmtId="0" fontId="0" fillId="0" borderId="9" xfId="0" applyBorder="1"/>
    <xf numFmtId="14" fontId="3" fillId="0" borderId="44" xfId="0" applyNumberFormat="1" applyFont="1" applyBorder="1" applyAlignment="1">
      <alignment horizontal="center"/>
    </xf>
    <xf numFmtId="0" fontId="3" fillId="16" borderId="6" xfId="0" applyFont="1" applyFill="1" applyBorder="1" applyAlignment="1">
      <alignment horizontal="center"/>
    </xf>
    <xf numFmtId="0" fontId="3" fillId="16" borderId="8" xfId="0" applyFont="1" applyFill="1" applyBorder="1" applyAlignment="1">
      <alignment horizontal="center"/>
    </xf>
    <xf numFmtId="0" fontId="0" fillId="16" borderId="9" xfId="0" applyFill="1" applyBorder="1" applyAlignment="1">
      <alignment horizontal="right"/>
    </xf>
    <xf numFmtId="0" fontId="0" fillId="16" borderId="10" xfId="0" applyFill="1" applyBorder="1"/>
    <xf numFmtId="0" fontId="3" fillId="16" borderId="9" xfId="0" applyFont="1" applyFill="1" applyBorder="1" applyAlignment="1">
      <alignment horizontal="right"/>
    </xf>
    <xf numFmtId="0" fontId="3" fillId="16" borderId="10" xfId="0" applyFont="1" applyFill="1" applyBorder="1" applyAlignment="1">
      <alignment horizontal="center"/>
    </xf>
    <xf numFmtId="0" fontId="3" fillId="16" borderId="11" xfId="0" applyFont="1" applyFill="1" applyBorder="1" applyAlignment="1">
      <alignment horizontal="right"/>
    </xf>
    <xf numFmtId="0" fontId="3" fillId="16" borderId="51" xfId="0" applyFont="1" applyFill="1" applyBorder="1" applyAlignment="1">
      <alignment horizontal="center"/>
    </xf>
    <xf numFmtId="0" fontId="0" fillId="0" borderId="6" xfId="0" applyBorder="1"/>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5" fillId="0" borderId="0" xfId="0" applyFont="1" applyAlignment="1">
      <alignment horizont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4" xfId="0" applyFont="1" applyBorder="1" applyAlignment="1">
      <alignment horizontal="center" vertical="center" wrapText="1" readingOrder="2"/>
    </xf>
    <xf numFmtId="0" fontId="4" fillId="0" borderId="27" xfId="0" applyFont="1" applyBorder="1" applyAlignment="1">
      <alignment horizontal="center" vertical="center" wrapText="1" readingOrder="2"/>
    </xf>
    <xf numFmtId="0" fontId="4" fillId="0" borderId="3" xfId="0" applyFont="1" applyBorder="1" applyAlignment="1">
      <alignment horizontal="center" vertical="center" wrapText="1" readingOrder="2"/>
    </xf>
    <xf numFmtId="0" fontId="4" fillId="3" borderId="28" xfId="0" applyFont="1" applyFill="1" applyBorder="1" applyAlignment="1">
      <alignment horizontal="center" vertical="center"/>
    </xf>
    <xf numFmtId="0" fontId="4" fillId="3" borderId="26"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2" xfId="0" applyFont="1" applyFill="1" applyBorder="1" applyAlignment="1">
      <alignment horizontal="center" vertical="center"/>
    </xf>
    <xf numFmtId="0" fontId="4" fillId="4" borderId="29"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44"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3" fillId="0" borderId="46" xfId="0" applyFont="1" applyBorder="1" applyAlignment="1">
      <alignment horizontal="center"/>
    </xf>
    <xf numFmtId="0" fontId="3" fillId="0" borderId="49"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3" fillId="0" borderId="50" xfId="0" applyFont="1" applyBorder="1" applyAlignment="1">
      <alignment horizontal="center"/>
    </xf>
    <xf numFmtId="0" fontId="3" fillId="0" borderId="44" xfId="0" applyFont="1" applyBorder="1" applyAlignment="1">
      <alignment horizontal="center"/>
    </xf>
    <xf numFmtId="0" fontId="3" fillId="0" borderId="0" xfId="0" applyFont="1" applyAlignment="1">
      <alignment horizontal="center"/>
    </xf>
    <xf numFmtId="0" fontId="3" fillId="0" borderId="45" xfId="0" applyFont="1" applyBorder="1" applyAlignment="1">
      <alignment horizontal="center"/>
    </xf>
    <xf numFmtId="0" fontId="3" fillId="0" borderId="40" xfId="0" applyFont="1" applyBorder="1" applyAlignment="1">
      <alignment horizontal="center"/>
    </xf>
    <xf numFmtId="14" fontId="3" fillId="0" borderId="46" xfId="0" applyNumberFormat="1" applyFont="1" applyBorder="1" applyAlignment="1">
      <alignment horizontal="center"/>
    </xf>
    <xf numFmtId="0" fontId="0" fillId="0" borderId="49" xfId="0" applyBorder="1" applyAlignment="1">
      <alignment horizontal="center"/>
    </xf>
    <xf numFmtId="0" fontId="0" fillId="0" borderId="46" xfId="0"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13" fillId="6" borderId="31" xfId="0" applyFont="1" applyFill="1" applyBorder="1" applyAlignment="1">
      <alignment horizontal="center" vertical="center"/>
    </xf>
    <xf numFmtId="0" fontId="22" fillId="0" borderId="0" xfId="4" applyBorder="1" applyAlignment="1">
      <alignment horizontal="center" vertical="top" wrapText="1"/>
    </xf>
    <xf numFmtId="0" fontId="22" fillId="0" borderId="45" xfId="4" applyBorder="1" applyAlignment="1">
      <alignment horizontal="center" vertical="top" wrapText="1"/>
    </xf>
    <xf numFmtId="0" fontId="22" fillId="0" borderId="40" xfId="4" applyBorder="1" applyAlignment="1">
      <alignment horizontal="center" vertical="top" wrapText="1"/>
    </xf>
    <xf numFmtId="0" fontId="22" fillId="0" borderId="49" xfId="4" applyBorder="1" applyAlignment="1">
      <alignment horizontal="center" vertical="top" wrapText="1"/>
    </xf>
    <xf numFmtId="0" fontId="37" fillId="12" borderId="2" xfId="2" applyFont="1" applyFill="1" applyBorder="1" applyAlignment="1">
      <alignment horizontal="left" vertical="center"/>
    </xf>
    <xf numFmtId="0" fontId="37" fillId="12" borderId="23" xfId="2" applyFont="1" applyFill="1" applyBorder="1" applyAlignment="1">
      <alignment horizontal="left" vertical="center"/>
    </xf>
    <xf numFmtId="0" fontId="38" fillId="12" borderId="23" xfId="3" applyFont="1" applyFill="1" applyBorder="1" applyAlignment="1">
      <alignment horizontal="center" vertical="center"/>
    </xf>
    <xf numFmtId="0" fontId="38" fillId="12" borderId="24" xfId="3" applyFont="1" applyFill="1" applyBorder="1" applyAlignment="1">
      <alignment horizontal="center" vertical="center"/>
    </xf>
    <xf numFmtId="0" fontId="22" fillId="0" borderId="0" xfId="4" applyBorder="1" applyAlignment="1">
      <alignment horizontal="center" vertical="center" wrapText="1"/>
    </xf>
    <xf numFmtId="0" fontId="22" fillId="0" borderId="45" xfId="4" applyBorder="1" applyAlignment="1">
      <alignment horizontal="center" vertical="center" wrapText="1"/>
    </xf>
    <xf numFmtId="0" fontId="22" fillId="0" borderId="40" xfId="4" applyBorder="1" applyAlignment="1">
      <alignment horizontal="center" vertical="center" wrapText="1"/>
    </xf>
    <xf numFmtId="0" fontId="22" fillId="0" borderId="49" xfId="4" applyBorder="1" applyAlignment="1">
      <alignment horizontal="center" vertical="center" wrapText="1"/>
    </xf>
    <xf numFmtId="0" fontId="32" fillId="12" borderId="2" xfId="2" applyFont="1" applyFill="1" applyBorder="1" applyAlignment="1">
      <alignment horizontal="left" vertical="center"/>
    </xf>
    <xf numFmtId="0" fontId="32" fillId="12" borderId="23" xfId="2" applyFont="1" applyFill="1" applyBorder="1" applyAlignment="1">
      <alignment horizontal="left" vertical="center"/>
    </xf>
    <xf numFmtId="0" fontId="33" fillId="12" borderId="23" xfId="3" applyFont="1" applyFill="1" applyBorder="1" applyAlignment="1">
      <alignment horizontal="center" vertical="center"/>
    </xf>
    <xf numFmtId="0" fontId="33" fillId="12" borderId="24" xfId="3" applyFont="1" applyFill="1" applyBorder="1" applyAlignment="1">
      <alignment horizontal="center" vertical="center"/>
    </xf>
    <xf numFmtId="0" fontId="35" fillId="12" borderId="46" xfId="2" applyFont="1" applyFill="1" applyBorder="1" applyAlignment="1">
      <alignment horizontal="left" vertical="center"/>
    </xf>
    <xf numFmtId="0" fontId="35" fillId="12" borderId="40" xfId="2" applyFont="1" applyFill="1" applyBorder="1" applyAlignment="1">
      <alignment horizontal="left" vertical="center"/>
    </xf>
    <xf numFmtId="0" fontId="36" fillId="12" borderId="40" xfId="3" applyFont="1" applyFill="1" applyBorder="1" applyAlignment="1">
      <alignment horizontal="center" vertical="center"/>
    </xf>
    <xf numFmtId="0" fontId="36" fillId="12" borderId="49" xfId="3" applyFont="1" applyFill="1" applyBorder="1" applyAlignment="1">
      <alignment horizontal="center" vertical="center"/>
    </xf>
    <xf numFmtId="0" fontId="39" fillId="12" borderId="2" xfId="2" applyFont="1" applyFill="1" applyBorder="1" applyAlignment="1">
      <alignment horizontal="left" vertical="center"/>
    </xf>
    <xf numFmtId="0" fontId="39" fillId="12" borderId="23" xfId="2" applyFont="1" applyFill="1" applyBorder="1" applyAlignment="1">
      <alignment horizontal="left" vertical="center"/>
    </xf>
    <xf numFmtId="0" fontId="40" fillId="12" borderId="23" xfId="3" applyFont="1" applyFill="1" applyBorder="1" applyAlignment="1">
      <alignment horizontal="center" vertical="center"/>
    </xf>
    <xf numFmtId="0" fontId="40" fillId="12" borderId="24" xfId="3" applyFont="1" applyFill="1" applyBorder="1" applyAlignment="1">
      <alignment horizontal="center" vertical="center"/>
    </xf>
    <xf numFmtId="0" fontId="41" fillId="12" borderId="2" xfId="2" applyFont="1" applyFill="1" applyBorder="1" applyAlignment="1">
      <alignment horizontal="left" vertical="center"/>
    </xf>
    <xf numFmtId="0" fontId="41" fillId="12" borderId="23" xfId="2" applyFont="1" applyFill="1" applyBorder="1" applyAlignment="1">
      <alignment horizontal="left" vertical="center"/>
    </xf>
    <xf numFmtId="0" fontId="42" fillId="12" borderId="23" xfId="3" applyFont="1" applyFill="1" applyBorder="1" applyAlignment="1">
      <alignment horizontal="center" vertical="center"/>
    </xf>
    <xf numFmtId="0" fontId="42" fillId="12" borderId="24" xfId="3" applyFont="1" applyFill="1" applyBorder="1" applyAlignment="1">
      <alignment horizontal="center" vertical="center"/>
    </xf>
    <xf numFmtId="0" fontId="28" fillId="12" borderId="2" xfId="2" applyFont="1" applyFill="1" applyBorder="1" applyAlignment="1">
      <alignment horizontal="left" vertical="center"/>
    </xf>
    <xf numFmtId="0" fontId="28" fillId="12" borderId="23" xfId="2" applyFont="1" applyFill="1" applyBorder="1" applyAlignment="1">
      <alignment horizontal="left" vertical="center"/>
    </xf>
    <xf numFmtId="0" fontId="29" fillId="12" borderId="23" xfId="3" applyFont="1" applyFill="1" applyBorder="1" applyAlignment="1">
      <alignment horizontal="center" vertical="center"/>
    </xf>
    <xf numFmtId="0" fontId="29" fillId="12" borderId="24" xfId="3" applyFont="1" applyFill="1" applyBorder="1" applyAlignment="1">
      <alignment horizontal="center" vertical="center"/>
    </xf>
    <xf numFmtId="0" fontId="3" fillId="0" borderId="0" xfId="0" applyFont="1" applyBorder="1" applyAlignment="1">
      <alignment horizontal="center"/>
    </xf>
    <xf numFmtId="14" fontId="0" fillId="0" borderId="44" xfId="0" applyNumberFormat="1" applyBorder="1"/>
    <xf numFmtId="0" fontId="0" fillId="0" borderId="46" xfId="0" applyBorder="1"/>
    <xf numFmtId="0" fontId="3" fillId="0" borderId="52" xfId="0" applyFont="1" applyBorder="1" applyAlignment="1">
      <alignment horizontal="center"/>
    </xf>
    <xf numFmtId="0" fontId="3" fillId="0" borderId="14" xfId="0" applyFont="1" applyBorder="1" applyAlignment="1">
      <alignment horizontal="center"/>
    </xf>
    <xf numFmtId="0" fontId="0" fillId="0" borderId="11" xfId="0" applyBorder="1"/>
  </cellXfs>
  <cellStyles count="7">
    <cellStyle name="Banded" xfId="6" xr:uid="{9A8DD697-885F-4651-BF62-EA984C54C2EF}"/>
    <cellStyle name="Day" xfId="5" xr:uid="{962C550D-53FC-4847-90D8-4A31BADE80A4}"/>
    <cellStyle name="Normal" xfId="0" builtinId="0"/>
    <cellStyle name="Percent" xfId="1" builtinId="5"/>
    <cellStyle name="כותרת" xfId="2" builtinId="15"/>
    <cellStyle name="כותרת 1" xfId="3" builtinId="16"/>
    <cellStyle name="כותרת 4" xfId="4" builtinId="19"/>
  </cellStyles>
  <dxfs count="6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7e9c34143bcf8a/&#1490;&#1505;&#1512;%20&#1488;&#1500;&#1494;&#1512;&#1511;&#1488;&#1488;/&#1493;&#1493;&#1506;&#1491;&#1493;&#1514;/&#1502;&#1493;&#1506;&#1491;&#1497;&#1501;%20&#1500;&#1497;&#1513;&#1497;&#1489;&#1493;&#1514;%20&#1493;&#1493;&#1506;&#1491;&#1493;&#1514;%20&#1492;&#1512;&#1513;&#1493;&#1514;%20&#1500;&#1513;&#1504;&#1514;%202024.xlsx" TargetMode="External"/><Relationship Id="rId1" Type="http://schemas.openxmlformats.org/officeDocument/2006/relationships/externalLinkPath" Target="&#1502;&#1493;&#1506;&#1491;&#1497;&#1501;%20&#1500;&#1497;&#1513;&#1497;&#1489;&#1493;&#1514;%20&#1493;&#1493;&#1506;&#1491;&#1493;&#1514;%20&#1492;&#1512;&#1513;&#1493;&#1514;%20&#1500;&#1513;&#1504;&#151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רשימת ועודת הרשות "/>
      <sheetName val="רשימת חברי וועדות הרשות"/>
      <sheetName val="July"/>
      <sheetName val="August"/>
      <sheetName val="September"/>
      <sheetName val="October"/>
      <sheetName val="November"/>
      <sheetName val="December"/>
      <sheetName val="January"/>
      <sheetName val="February"/>
      <sheetName val="March"/>
      <sheetName val="April"/>
      <sheetName val="May"/>
      <sheetName val="Ju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K2">
            <v>2024</v>
          </cell>
        </row>
        <row r="3">
          <cell r="K3" t="str">
            <v>ראשון</v>
          </cell>
        </row>
      </sheetData>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39CF7-9CB6-4E0E-A175-3D2377E67172}">
  <sheetPr>
    <pageSetUpPr fitToPage="1"/>
  </sheetPr>
  <dimension ref="C2:I21"/>
  <sheetViews>
    <sheetView rightToLeft="1" topLeftCell="C8" workbookViewId="0">
      <selection activeCell="E15" sqref="E15"/>
    </sheetView>
  </sheetViews>
  <sheetFormatPr defaultColWidth="8.9375" defaultRowHeight="16.5" x14ac:dyDescent="0.45"/>
  <cols>
    <col min="1" max="2" width="8.9375" style="4"/>
    <col min="3" max="3" width="11.625" style="4" customWidth="1"/>
    <col min="4" max="4" width="0.875" style="4" customWidth="1"/>
    <col min="5" max="5" width="36.4375" style="4" customWidth="1"/>
    <col min="6" max="6" width="24.625" style="4" customWidth="1"/>
    <col min="7" max="7" width="0.875" style="4" customWidth="1"/>
    <col min="8" max="8" width="8.9375" style="4"/>
    <col min="9" max="9" width="10.1875" style="4" customWidth="1"/>
    <col min="10" max="16384" width="8.9375" style="4"/>
  </cols>
  <sheetData>
    <row r="2" spans="3:9" ht="18.75" x14ac:dyDescent="0.5">
      <c r="C2" s="161" t="s">
        <v>171</v>
      </c>
      <c r="D2" s="161"/>
      <c r="E2" s="161"/>
      <c r="F2" s="161"/>
      <c r="G2" s="161"/>
      <c r="H2" s="161"/>
      <c r="I2" s="161"/>
    </row>
    <row r="3" spans="3:9" ht="16.899999999999999" thickBot="1" x14ac:dyDescent="0.5"/>
    <row r="4" spans="3:9" s="20" customFormat="1" ht="42" customHeight="1" thickBot="1" x14ac:dyDescent="0.4">
      <c r="C4" s="10" t="s">
        <v>0</v>
      </c>
      <c r="D4" s="6"/>
      <c r="E4" s="11" t="s">
        <v>1</v>
      </c>
      <c r="F4" s="12" t="s">
        <v>2</v>
      </c>
      <c r="H4" s="21" t="s">
        <v>17</v>
      </c>
      <c r="I4" s="22" t="s">
        <v>18</v>
      </c>
    </row>
    <row r="5" spans="3:9" ht="5.0999999999999996" customHeight="1" thickBot="1" x14ac:dyDescent="0.5">
      <c r="C5" s="6"/>
      <c r="D5" s="6"/>
      <c r="E5" s="6"/>
      <c r="F5" s="6"/>
    </row>
    <row r="6" spans="3:9" ht="24.95" customHeight="1" thickBot="1" x14ac:dyDescent="0.5">
      <c r="C6" s="14">
        <v>1</v>
      </c>
      <c r="D6" s="7"/>
      <c r="E6" s="70" t="s">
        <v>178</v>
      </c>
      <c r="F6" s="71"/>
      <c r="H6" s="81" t="s">
        <v>192</v>
      </c>
      <c r="I6" s="30"/>
    </row>
    <row r="7" spans="3:9" ht="24.95" customHeight="1" thickBot="1" x14ac:dyDescent="0.5">
      <c r="C7" s="19">
        <v>2</v>
      </c>
      <c r="D7" s="7"/>
      <c r="E7" s="72" t="s">
        <v>179</v>
      </c>
      <c r="F7" s="8"/>
      <c r="H7" s="82" t="s">
        <v>192</v>
      </c>
      <c r="I7" s="32"/>
    </row>
    <row r="8" spans="3:9" ht="24.95" customHeight="1" thickBot="1" x14ac:dyDescent="0.5">
      <c r="C8" s="15">
        <v>3</v>
      </c>
      <c r="D8" s="7"/>
      <c r="E8" s="72" t="s">
        <v>180</v>
      </c>
      <c r="F8" s="2"/>
      <c r="H8" s="82" t="s">
        <v>192</v>
      </c>
      <c r="I8" s="32"/>
    </row>
    <row r="9" spans="3:9" ht="24.95" customHeight="1" thickBot="1" x14ac:dyDescent="0.5">
      <c r="C9" s="19">
        <v>4</v>
      </c>
      <c r="D9" s="7"/>
      <c r="E9" s="72" t="s">
        <v>181</v>
      </c>
      <c r="F9" s="2"/>
      <c r="H9" s="82" t="s">
        <v>192</v>
      </c>
      <c r="I9" s="32"/>
    </row>
    <row r="10" spans="3:9" ht="24.95" customHeight="1" thickBot="1" x14ac:dyDescent="0.5">
      <c r="C10" s="15">
        <v>5</v>
      </c>
      <c r="D10" s="7"/>
      <c r="E10" s="72" t="s">
        <v>182</v>
      </c>
      <c r="F10" s="2"/>
      <c r="H10" s="82" t="s">
        <v>192</v>
      </c>
      <c r="I10" s="32"/>
    </row>
    <row r="11" spans="3:9" ht="24.95" customHeight="1" thickBot="1" x14ac:dyDescent="0.5">
      <c r="C11" s="19">
        <v>6</v>
      </c>
      <c r="D11" s="7"/>
      <c r="E11" s="72" t="s">
        <v>183</v>
      </c>
      <c r="F11" s="2"/>
      <c r="H11" s="82" t="s">
        <v>192</v>
      </c>
      <c r="I11" s="32"/>
    </row>
    <row r="12" spans="3:9" ht="24.95" customHeight="1" thickBot="1" x14ac:dyDescent="0.5">
      <c r="C12" s="15">
        <v>7</v>
      </c>
      <c r="D12" s="7"/>
      <c r="E12" s="72" t="s">
        <v>184</v>
      </c>
      <c r="F12" s="2"/>
      <c r="H12" s="82" t="s">
        <v>192</v>
      </c>
      <c r="I12" s="32"/>
    </row>
    <row r="13" spans="3:9" ht="24.95" customHeight="1" x14ac:dyDescent="0.45">
      <c r="C13" s="19">
        <v>8</v>
      </c>
      <c r="D13" s="7"/>
      <c r="E13" s="76" t="s">
        <v>185</v>
      </c>
      <c r="F13" s="2"/>
      <c r="H13" s="82" t="s">
        <v>192</v>
      </c>
      <c r="I13" s="32"/>
    </row>
    <row r="14" spans="3:9" ht="24.95" customHeight="1" x14ac:dyDescent="0.45">
      <c r="C14" s="15">
        <v>9</v>
      </c>
      <c r="D14" s="7"/>
      <c r="E14" s="77" t="s">
        <v>191</v>
      </c>
      <c r="F14" s="75"/>
      <c r="H14" s="82" t="s">
        <v>192</v>
      </c>
      <c r="I14" s="32"/>
    </row>
    <row r="15" spans="3:9" ht="24.95" customHeight="1" x14ac:dyDescent="0.45">
      <c r="C15" s="19">
        <v>10</v>
      </c>
      <c r="D15" s="7"/>
      <c r="E15" s="78" t="s">
        <v>186</v>
      </c>
      <c r="F15" s="75"/>
      <c r="H15" s="31"/>
      <c r="I15" s="83" t="s">
        <v>192</v>
      </c>
    </row>
    <row r="16" spans="3:9" ht="24.95" customHeight="1" x14ac:dyDescent="0.45">
      <c r="C16" s="15">
        <v>11</v>
      </c>
      <c r="D16" s="7"/>
      <c r="E16" s="78" t="s">
        <v>187</v>
      </c>
      <c r="F16" s="75"/>
      <c r="H16" s="33"/>
      <c r="I16" s="83" t="s">
        <v>192</v>
      </c>
    </row>
    <row r="17" spans="3:9" ht="24.95" customHeight="1" x14ac:dyDescent="0.45">
      <c r="C17" s="19">
        <v>12</v>
      </c>
      <c r="D17" s="7"/>
      <c r="E17" s="78" t="s">
        <v>188</v>
      </c>
      <c r="F17" s="75"/>
      <c r="H17" s="33"/>
      <c r="I17" s="83" t="s">
        <v>192</v>
      </c>
    </row>
    <row r="18" spans="3:9" ht="24.95" customHeight="1" x14ac:dyDescent="0.45">
      <c r="C18" s="15">
        <v>13</v>
      </c>
      <c r="D18" s="7"/>
      <c r="E18" s="78" t="s">
        <v>189</v>
      </c>
      <c r="F18" s="75"/>
      <c r="H18" s="33"/>
      <c r="I18" s="83" t="s">
        <v>192</v>
      </c>
    </row>
    <row r="19" spans="3:9" ht="24.95" customHeight="1" x14ac:dyDescent="0.45">
      <c r="C19" s="19">
        <v>14</v>
      </c>
      <c r="D19" s="7"/>
      <c r="E19" s="78" t="s">
        <v>190</v>
      </c>
      <c r="F19" s="75"/>
      <c r="H19" s="33"/>
      <c r="I19" s="83" t="s">
        <v>192</v>
      </c>
    </row>
    <row r="20" spans="3:9" ht="5.0999999999999996" customHeight="1" thickBot="1" x14ac:dyDescent="0.5"/>
    <row r="21" spans="3:9" s="20" customFormat="1" ht="31.5" customHeight="1" thickBot="1" x14ac:dyDescent="0.4">
      <c r="C21" s="158" t="s">
        <v>170</v>
      </c>
      <c r="D21" s="159"/>
      <c r="E21" s="159"/>
      <c r="F21" s="160"/>
      <c r="H21" s="21">
        <v>9</v>
      </c>
      <c r="I21" s="22">
        <v>5</v>
      </c>
    </row>
  </sheetData>
  <mergeCells count="2">
    <mergeCell ref="C21:F21"/>
    <mergeCell ref="C2:I2"/>
  </mergeCells>
  <pageMargins left="0.7" right="0.7" top="0.75" bottom="0.75" header="0.3" footer="0.3"/>
  <pageSetup paperSize="9" scale="72" fitToHeight="0"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D49AD-BBF6-415E-AED5-A75E5B6E4519}">
  <dimension ref="B2:K19"/>
  <sheetViews>
    <sheetView rightToLeft="1" topLeftCell="A3" workbookViewId="0">
      <selection activeCell="K7" sqref="K7"/>
    </sheetView>
  </sheetViews>
  <sheetFormatPr defaultColWidth="8.9375" defaultRowHeight="16.5" x14ac:dyDescent="0.45"/>
  <cols>
    <col min="1" max="1" width="3.6875" style="4" customWidth="1"/>
    <col min="2" max="2" width="7" style="4" customWidth="1"/>
    <col min="3" max="3" width="0.875" style="4" customWidth="1"/>
    <col min="4" max="4" width="20.25" style="4" customWidth="1"/>
    <col min="5" max="5" width="19.25" style="4" customWidth="1"/>
    <col min="6" max="6" width="12.5" style="4" customWidth="1"/>
    <col min="7" max="7" width="12" style="4" customWidth="1"/>
    <col min="8" max="8" width="0.875" style="4" customWidth="1"/>
    <col min="9" max="9" width="10.4375" style="4" customWidth="1"/>
    <col min="10" max="16384" width="8.9375" style="4"/>
  </cols>
  <sheetData>
    <row r="2" spans="2:11" ht="18.75" x14ac:dyDescent="0.5">
      <c r="B2" s="161" t="s">
        <v>172</v>
      </c>
      <c r="C2" s="161"/>
      <c r="D2" s="161"/>
      <c r="E2" s="161"/>
      <c r="F2" s="161"/>
      <c r="G2" s="161"/>
      <c r="H2" s="161"/>
      <c r="I2" s="161"/>
    </row>
    <row r="3" spans="2:11" ht="16.899999999999999" thickBot="1" x14ac:dyDescent="0.5"/>
    <row r="4" spans="2:11" ht="42" customHeight="1" thickBot="1" x14ac:dyDescent="0.5">
      <c r="B4" s="10" t="s">
        <v>0</v>
      </c>
      <c r="C4" s="6"/>
      <c r="D4" s="11" t="s">
        <v>1</v>
      </c>
      <c r="E4" s="12" t="s">
        <v>2</v>
      </c>
      <c r="F4" s="12" t="s">
        <v>3</v>
      </c>
      <c r="G4" s="13" t="s">
        <v>4</v>
      </c>
      <c r="H4" s="6"/>
      <c r="I4" s="10" t="s">
        <v>5</v>
      </c>
    </row>
    <row r="5" spans="2:11" ht="5.0999999999999996" customHeight="1" thickBot="1" x14ac:dyDescent="0.5">
      <c r="B5" s="6"/>
      <c r="C5" s="6"/>
      <c r="D5" s="6"/>
      <c r="E5" s="6"/>
      <c r="F5" s="6"/>
      <c r="G5" s="6"/>
      <c r="H5" s="6"/>
      <c r="I5" s="6"/>
    </row>
    <row r="6" spans="2:11" ht="20.100000000000001" customHeight="1" thickBot="1" x14ac:dyDescent="0.5">
      <c r="B6" s="14">
        <v>1</v>
      </c>
      <c r="C6" s="7"/>
      <c r="D6" s="70" t="s">
        <v>178</v>
      </c>
      <c r="E6" s="5"/>
      <c r="F6" s="16">
        <v>12</v>
      </c>
      <c r="G6" s="17">
        <v>12</v>
      </c>
      <c r="H6" s="7"/>
      <c r="I6" s="34">
        <f>G6/F6</f>
        <v>1</v>
      </c>
    </row>
    <row r="7" spans="2:11" ht="20.100000000000001" customHeight="1" thickBot="1" x14ac:dyDescent="0.5">
      <c r="B7" s="19">
        <v>2</v>
      </c>
      <c r="C7" s="7"/>
      <c r="D7" s="72" t="s">
        <v>179</v>
      </c>
      <c r="E7" s="8"/>
      <c r="F7" s="8">
        <v>12</v>
      </c>
      <c r="G7" s="9">
        <v>10</v>
      </c>
      <c r="H7" s="7"/>
      <c r="I7" s="35">
        <f>G7/F7</f>
        <v>0.83333333333333337</v>
      </c>
    </row>
    <row r="8" spans="2:11" ht="20.100000000000001" customHeight="1" thickBot="1" x14ac:dyDescent="0.5">
      <c r="B8" s="15">
        <v>3</v>
      </c>
      <c r="C8" s="7"/>
      <c r="D8" s="72" t="s">
        <v>180</v>
      </c>
      <c r="E8" s="2"/>
      <c r="F8" s="2">
        <v>12</v>
      </c>
      <c r="G8" s="3">
        <v>10</v>
      </c>
      <c r="H8" s="7"/>
      <c r="I8" s="35">
        <f t="shared" ref="I8:I19" si="0">G8/F8</f>
        <v>0.83333333333333337</v>
      </c>
    </row>
    <row r="9" spans="2:11" ht="20.100000000000001" customHeight="1" thickBot="1" x14ac:dyDescent="0.5">
      <c r="B9" s="19">
        <v>4</v>
      </c>
      <c r="C9" s="7"/>
      <c r="D9" s="72" t="s">
        <v>181</v>
      </c>
      <c r="E9" s="2"/>
      <c r="F9" s="2">
        <v>12</v>
      </c>
      <c r="G9" s="3">
        <v>9</v>
      </c>
      <c r="H9" s="7"/>
      <c r="I9" s="35">
        <f t="shared" si="0"/>
        <v>0.75</v>
      </c>
    </row>
    <row r="10" spans="2:11" ht="20.100000000000001" customHeight="1" thickBot="1" x14ac:dyDescent="0.5">
      <c r="B10" s="15">
        <v>5</v>
      </c>
      <c r="C10" s="7"/>
      <c r="D10" s="72" t="s">
        <v>182</v>
      </c>
      <c r="E10" s="2"/>
      <c r="F10" s="2">
        <v>10</v>
      </c>
      <c r="G10" s="3">
        <v>10</v>
      </c>
      <c r="H10" s="7"/>
      <c r="I10" s="35">
        <f t="shared" si="0"/>
        <v>1</v>
      </c>
    </row>
    <row r="11" spans="2:11" ht="20.100000000000001" customHeight="1" thickBot="1" x14ac:dyDescent="0.5">
      <c r="B11" s="19">
        <v>6</v>
      </c>
      <c r="C11" s="7"/>
      <c r="D11" s="72" t="s">
        <v>183</v>
      </c>
      <c r="E11" s="2"/>
      <c r="F11" s="2">
        <v>12</v>
      </c>
      <c r="G11" s="3">
        <v>10</v>
      </c>
      <c r="H11" s="7"/>
      <c r="I11" s="35">
        <f t="shared" si="0"/>
        <v>0.83333333333333337</v>
      </c>
    </row>
    <row r="12" spans="2:11" ht="20.100000000000001" customHeight="1" thickBot="1" x14ac:dyDescent="0.5">
      <c r="B12" s="15">
        <v>7</v>
      </c>
      <c r="C12" s="7"/>
      <c r="D12" s="72" t="s">
        <v>184</v>
      </c>
      <c r="E12" s="2"/>
      <c r="F12" s="2">
        <v>10</v>
      </c>
      <c r="G12" s="3">
        <v>8</v>
      </c>
      <c r="H12" s="7"/>
      <c r="I12" s="35">
        <f t="shared" si="0"/>
        <v>0.8</v>
      </c>
    </row>
    <row r="13" spans="2:11" ht="20.100000000000001" customHeight="1" thickBot="1" x14ac:dyDescent="0.5">
      <c r="B13" s="19">
        <v>8</v>
      </c>
      <c r="C13" s="7"/>
      <c r="D13" s="72" t="s">
        <v>185</v>
      </c>
      <c r="E13" s="2"/>
      <c r="F13" s="2">
        <v>10</v>
      </c>
      <c r="G13" s="3">
        <v>9</v>
      </c>
      <c r="H13" s="7"/>
      <c r="I13" s="35">
        <f t="shared" si="0"/>
        <v>0.9</v>
      </c>
      <c r="K13" s="4" t="s">
        <v>198</v>
      </c>
    </row>
    <row r="14" spans="2:11" ht="20.100000000000001" customHeight="1" x14ac:dyDescent="0.45">
      <c r="B14" s="15">
        <v>9</v>
      </c>
      <c r="C14" s="7"/>
      <c r="D14" s="73" t="s">
        <v>191</v>
      </c>
      <c r="E14" s="2"/>
      <c r="F14" s="2">
        <v>12</v>
      </c>
      <c r="G14" s="3">
        <v>10</v>
      </c>
      <c r="H14" s="7"/>
      <c r="I14" s="35">
        <f t="shared" si="0"/>
        <v>0.83333333333333337</v>
      </c>
    </row>
    <row r="15" spans="2:11" ht="20.100000000000001" customHeight="1" thickBot="1" x14ac:dyDescent="0.5">
      <c r="B15" s="19">
        <v>10</v>
      </c>
      <c r="C15" s="7"/>
      <c r="D15" s="72" t="s">
        <v>186</v>
      </c>
      <c r="E15" s="2"/>
      <c r="F15" s="2">
        <v>10</v>
      </c>
      <c r="G15" s="3">
        <v>10</v>
      </c>
      <c r="H15" s="7"/>
      <c r="I15" s="35">
        <f t="shared" si="0"/>
        <v>1</v>
      </c>
    </row>
    <row r="16" spans="2:11" ht="20.100000000000001" customHeight="1" thickBot="1" x14ac:dyDescent="0.5">
      <c r="B16" s="15">
        <v>11</v>
      </c>
      <c r="C16" s="7"/>
      <c r="D16" s="72" t="s">
        <v>187</v>
      </c>
      <c r="E16" s="2"/>
      <c r="F16" s="2">
        <v>10</v>
      </c>
      <c r="G16" s="3">
        <v>9</v>
      </c>
      <c r="H16" s="7"/>
      <c r="I16" s="35">
        <f t="shared" si="0"/>
        <v>0.9</v>
      </c>
    </row>
    <row r="17" spans="2:9" ht="20.100000000000001" customHeight="1" thickBot="1" x14ac:dyDescent="0.5">
      <c r="B17" s="19">
        <v>12</v>
      </c>
      <c r="C17" s="7"/>
      <c r="D17" s="72" t="s">
        <v>188</v>
      </c>
      <c r="E17" s="2"/>
      <c r="F17" s="2">
        <v>10</v>
      </c>
      <c r="G17" s="3">
        <v>8</v>
      </c>
      <c r="H17" s="7"/>
      <c r="I17" s="35">
        <f t="shared" si="0"/>
        <v>0.8</v>
      </c>
    </row>
    <row r="18" spans="2:9" ht="20.100000000000001" customHeight="1" thickBot="1" x14ac:dyDescent="0.5">
      <c r="B18" s="15">
        <v>13</v>
      </c>
      <c r="C18" s="7"/>
      <c r="D18" s="72" t="s">
        <v>189</v>
      </c>
      <c r="E18" s="2"/>
      <c r="F18" s="2">
        <v>10</v>
      </c>
      <c r="G18" s="3">
        <v>6</v>
      </c>
      <c r="H18" s="7"/>
      <c r="I18" s="35">
        <f t="shared" si="0"/>
        <v>0.6</v>
      </c>
    </row>
    <row r="19" spans="2:9" ht="20.100000000000001" customHeight="1" x14ac:dyDescent="0.45">
      <c r="B19" s="19">
        <v>14</v>
      </c>
      <c r="C19" s="7"/>
      <c r="D19" s="74" t="s">
        <v>190</v>
      </c>
      <c r="E19" s="2"/>
      <c r="F19" s="2">
        <v>10</v>
      </c>
      <c r="G19" s="3">
        <v>7</v>
      </c>
      <c r="H19" s="7"/>
      <c r="I19" s="35">
        <f t="shared" si="0"/>
        <v>0.7</v>
      </c>
    </row>
  </sheetData>
  <mergeCells count="1">
    <mergeCell ref="B2:I2"/>
  </mergeCells>
  <pageMargins left="0.11811023622047245" right="0.11811023622047245" top="0.15748031496062992" bottom="0.15748031496062992"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3B26-E9BA-4CB9-8364-3CD5C70AF24A}">
  <dimension ref="B1:V24"/>
  <sheetViews>
    <sheetView rightToLeft="1" zoomScale="70" zoomScaleNormal="70" workbookViewId="0">
      <selection activeCell="M23" sqref="M23"/>
    </sheetView>
  </sheetViews>
  <sheetFormatPr defaultColWidth="8.9375" defaultRowHeight="16.5" x14ac:dyDescent="0.45"/>
  <cols>
    <col min="1" max="1" width="0.5" style="4" customWidth="1"/>
    <col min="2" max="2" width="5" style="4" customWidth="1"/>
    <col min="3" max="3" width="0.875" style="4" customWidth="1"/>
    <col min="4" max="4" width="15.9375" style="4" bestFit="1" customWidth="1"/>
    <col min="5" max="5" width="0.875" style="4" customWidth="1"/>
    <col min="6" max="13" width="7.875" style="4" customWidth="1"/>
    <col min="14" max="17" width="8.5625" style="4" customWidth="1"/>
    <col min="18" max="18" width="0.875" style="4" customWidth="1"/>
    <col min="19" max="19" width="6.25" style="20" customWidth="1"/>
    <col min="20" max="20" width="7.25" style="23" customWidth="1"/>
    <col min="21" max="21" width="6.625" style="24" customWidth="1"/>
    <col min="22" max="22" width="10.1875" style="24" customWidth="1"/>
    <col min="23" max="16384" width="8.9375" style="4"/>
  </cols>
  <sheetData>
    <row r="1" spans="2:22" ht="12.75" customHeight="1" x14ac:dyDescent="0.45"/>
    <row r="2" spans="2:22" ht="27" customHeight="1" x14ac:dyDescent="0.5">
      <c r="B2" s="161" t="s">
        <v>206</v>
      </c>
      <c r="C2" s="161"/>
      <c r="D2" s="161"/>
      <c r="E2" s="161"/>
      <c r="F2" s="161"/>
      <c r="G2" s="161"/>
      <c r="H2" s="161"/>
      <c r="I2" s="161"/>
      <c r="J2" s="161"/>
      <c r="K2" s="161"/>
      <c r="L2" s="161"/>
      <c r="M2" s="161"/>
      <c r="N2" s="161"/>
      <c r="O2" s="161"/>
      <c r="P2" s="161"/>
      <c r="Q2" s="161"/>
      <c r="R2" s="161"/>
      <c r="S2" s="161"/>
      <c r="T2" s="161"/>
      <c r="U2" s="161"/>
      <c r="V2" s="161"/>
    </row>
    <row r="3" spans="2:22" ht="6" customHeight="1" thickBot="1" x14ac:dyDescent="0.5"/>
    <row r="4" spans="2:22" ht="33" customHeight="1" x14ac:dyDescent="0.45">
      <c r="B4" s="165" t="s">
        <v>0</v>
      </c>
      <c r="C4" s="6"/>
      <c r="D4" s="165" t="s">
        <v>1</v>
      </c>
      <c r="E4" s="6"/>
      <c r="F4" s="40" t="s">
        <v>6</v>
      </c>
      <c r="G4" s="26" t="s">
        <v>7</v>
      </c>
      <c r="H4" s="26" t="s">
        <v>8</v>
      </c>
      <c r="I4" s="26" t="s">
        <v>9</v>
      </c>
      <c r="J4" s="26" t="s">
        <v>10</v>
      </c>
      <c r="K4" s="26" t="s">
        <v>11</v>
      </c>
      <c r="L4" s="26" t="s">
        <v>12</v>
      </c>
      <c r="M4" s="26" t="s">
        <v>13</v>
      </c>
      <c r="N4" s="26" t="s">
        <v>14</v>
      </c>
      <c r="O4" s="26" t="s">
        <v>194</v>
      </c>
      <c r="P4" s="26" t="s">
        <v>174</v>
      </c>
      <c r="Q4" s="26" t="s">
        <v>175</v>
      </c>
      <c r="S4" s="162" t="s">
        <v>173</v>
      </c>
      <c r="T4" s="163"/>
      <c r="U4" s="163"/>
      <c r="V4" s="164"/>
    </row>
    <row r="5" spans="2:22" ht="31.5" customHeight="1" x14ac:dyDescent="0.45">
      <c r="B5" s="166"/>
      <c r="C5" s="6"/>
      <c r="D5" s="166"/>
      <c r="E5" s="6"/>
      <c r="F5" s="79" t="s">
        <v>193</v>
      </c>
      <c r="G5" s="79" t="s">
        <v>193</v>
      </c>
      <c r="H5" s="79" t="s">
        <v>193</v>
      </c>
      <c r="I5" s="79" t="s">
        <v>193</v>
      </c>
      <c r="J5" s="79" t="s">
        <v>193</v>
      </c>
      <c r="K5" s="79" t="s">
        <v>193</v>
      </c>
      <c r="L5" s="79" t="s">
        <v>193</v>
      </c>
      <c r="M5" s="79" t="s">
        <v>193</v>
      </c>
      <c r="N5" s="79" t="s">
        <v>193</v>
      </c>
      <c r="O5" s="79" t="s">
        <v>193</v>
      </c>
      <c r="P5" s="79" t="s">
        <v>193</v>
      </c>
      <c r="Q5" s="79" t="s">
        <v>193</v>
      </c>
      <c r="S5" s="168" t="s">
        <v>15</v>
      </c>
      <c r="T5" s="170" t="s">
        <v>16</v>
      </c>
      <c r="U5" s="172" t="s">
        <v>22</v>
      </c>
      <c r="V5" s="174" t="s">
        <v>19</v>
      </c>
    </row>
    <row r="6" spans="2:22" ht="27.75" customHeight="1" thickBot="1" x14ac:dyDescent="0.5">
      <c r="B6" s="167"/>
      <c r="C6" s="6"/>
      <c r="D6" s="167"/>
      <c r="E6" s="6"/>
      <c r="F6" s="41">
        <v>45295</v>
      </c>
      <c r="G6" s="42">
        <v>45312</v>
      </c>
      <c r="H6" s="42">
        <v>45376</v>
      </c>
      <c r="I6" s="42">
        <v>45421</v>
      </c>
      <c r="J6" s="42">
        <v>45439</v>
      </c>
      <c r="K6" s="42">
        <v>45453</v>
      </c>
      <c r="L6" s="42">
        <v>45467</v>
      </c>
      <c r="M6" s="42">
        <v>45481</v>
      </c>
      <c r="N6" s="42">
        <v>45516</v>
      </c>
      <c r="O6" s="69">
        <v>45544</v>
      </c>
      <c r="P6" s="69">
        <v>45561</v>
      </c>
      <c r="Q6" s="69">
        <v>45593</v>
      </c>
      <c r="S6" s="169"/>
      <c r="T6" s="171"/>
      <c r="U6" s="173"/>
      <c r="V6" s="175"/>
    </row>
    <row r="7" spans="2:22" ht="5.0999999999999996" customHeight="1" thickBot="1" x14ac:dyDescent="0.5">
      <c r="B7" s="6"/>
      <c r="C7" s="6"/>
      <c r="D7" s="6"/>
      <c r="E7" s="6"/>
      <c r="F7" s="6"/>
      <c r="G7" s="6"/>
      <c r="H7" s="6"/>
      <c r="I7" s="6"/>
      <c r="J7" s="6"/>
      <c r="K7" s="6"/>
      <c r="L7" s="6"/>
      <c r="M7" s="6"/>
      <c r="N7" s="6"/>
      <c r="O7" s="6"/>
      <c r="P7" s="6"/>
      <c r="Q7" s="6"/>
    </row>
    <row r="8" spans="2:22" ht="30.75" customHeight="1" thickBot="1" x14ac:dyDescent="0.5">
      <c r="B8" s="14">
        <v>1</v>
      </c>
      <c r="C8" s="7"/>
      <c r="D8" s="70" t="s">
        <v>178</v>
      </c>
      <c r="E8" s="7"/>
      <c r="F8" s="80" t="s">
        <v>195</v>
      </c>
      <c r="G8" s="80" t="s">
        <v>195</v>
      </c>
      <c r="H8" s="80" t="s">
        <v>195</v>
      </c>
      <c r="I8" s="80" t="s">
        <v>195</v>
      </c>
      <c r="J8" s="80" t="s">
        <v>195</v>
      </c>
      <c r="K8" s="80" t="s">
        <v>195</v>
      </c>
      <c r="L8" s="80" t="s">
        <v>195</v>
      </c>
      <c r="M8" s="80" t="s">
        <v>195</v>
      </c>
      <c r="N8" s="80" t="s">
        <v>195</v>
      </c>
      <c r="O8" s="80" t="s">
        <v>195</v>
      </c>
      <c r="P8" s="80" t="s">
        <v>195</v>
      </c>
      <c r="Q8" s="80" t="s">
        <v>195</v>
      </c>
      <c r="S8" s="36">
        <v>12</v>
      </c>
      <c r="T8" s="45">
        <v>0</v>
      </c>
      <c r="U8" s="46">
        <f>S8+T8</f>
        <v>12</v>
      </c>
      <c r="V8" s="47">
        <f>S8/U8</f>
        <v>1</v>
      </c>
    </row>
    <row r="9" spans="2:22" ht="23.1" customHeight="1" thickBot="1" x14ac:dyDescent="0.5">
      <c r="B9" s="19">
        <v>2</v>
      </c>
      <c r="C9" s="7"/>
      <c r="D9" s="72" t="s">
        <v>179</v>
      </c>
      <c r="E9" s="7"/>
      <c r="F9" s="18" t="s">
        <v>197</v>
      </c>
      <c r="G9" s="18" t="s">
        <v>197</v>
      </c>
      <c r="H9" s="80" t="s">
        <v>195</v>
      </c>
      <c r="I9" s="80" t="s">
        <v>195</v>
      </c>
      <c r="J9" s="80" t="s">
        <v>195</v>
      </c>
      <c r="K9" s="80" t="s">
        <v>195</v>
      </c>
      <c r="L9" s="80" t="s">
        <v>195</v>
      </c>
      <c r="M9" s="80" t="s">
        <v>195</v>
      </c>
      <c r="N9" s="80" t="s">
        <v>195</v>
      </c>
      <c r="O9" s="80" t="s">
        <v>195</v>
      </c>
      <c r="P9" s="80" t="s">
        <v>195</v>
      </c>
      <c r="Q9" s="80" t="s">
        <v>195</v>
      </c>
      <c r="S9" s="29">
        <v>10</v>
      </c>
      <c r="T9" s="43">
        <v>2</v>
      </c>
      <c r="U9" s="44">
        <f t="shared" ref="U9:U21" si="0">S9+T9</f>
        <v>12</v>
      </c>
      <c r="V9" s="48">
        <f t="shared" ref="V9:V21" si="1">S9/U9</f>
        <v>0.83333333333333337</v>
      </c>
    </row>
    <row r="10" spans="2:22" ht="23.1" customHeight="1" thickBot="1" x14ac:dyDescent="0.5">
      <c r="B10" s="15">
        <v>3</v>
      </c>
      <c r="C10" s="7"/>
      <c r="D10" s="72" t="s">
        <v>180</v>
      </c>
      <c r="E10" s="7"/>
      <c r="F10" s="80" t="s">
        <v>195</v>
      </c>
      <c r="G10" s="80" t="s">
        <v>195</v>
      </c>
      <c r="H10" s="80" t="s">
        <v>195</v>
      </c>
      <c r="I10" s="18" t="s">
        <v>197</v>
      </c>
      <c r="J10" s="80" t="s">
        <v>195</v>
      </c>
      <c r="K10" s="18" t="s">
        <v>197</v>
      </c>
      <c r="L10" s="80" t="s">
        <v>195</v>
      </c>
      <c r="M10" s="80" t="s">
        <v>195</v>
      </c>
      <c r="N10" s="80" t="s">
        <v>195</v>
      </c>
      <c r="O10" s="80" t="s">
        <v>195</v>
      </c>
      <c r="P10" s="80" t="s">
        <v>195</v>
      </c>
      <c r="Q10" s="80" t="s">
        <v>195</v>
      </c>
      <c r="S10" s="29">
        <v>10</v>
      </c>
      <c r="T10" s="43">
        <v>2</v>
      </c>
      <c r="U10" s="44">
        <f t="shared" si="0"/>
        <v>12</v>
      </c>
      <c r="V10" s="48">
        <f t="shared" si="1"/>
        <v>0.83333333333333337</v>
      </c>
    </row>
    <row r="11" spans="2:22" ht="23.1" customHeight="1" thickBot="1" x14ac:dyDescent="0.5">
      <c r="B11" s="15">
        <v>4</v>
      </c>
      <c r="C11" s="7"/>
      <c r="D11" s="72" t="s">
        <v>181</v>
      </c>
      <c r="E11" s="7"/>
      <c r="F11" s="18" t="s">
        <v>197</v>
      </c>
      <c r="G11" s="18" t="s">
        <v>197</v>
      </c>
      <c r="H11" s="80" t="s">
        <v>195</v>
      </c>
      <c r="I11" s="80" t="s">
        <v>195</v>
      </c>
      <c r="J11" s="80" t="s">
        <v>195</v>
      </c>
      <c r="K11" s="80" t="s">
        <v>195</v>
      </c>
      <c r="L11" s="80" t="s">
        <v>195</v>
      </c>
      <c r="M11" s="80" t="s">
        <v>195</v>
      </c>
      <c r="N11" s="80" t="s">
        <v>195</v>
      </c>
      <c r="O11" s="80" t="s">
        <v>195</v>
      </c>
      <c r="P11" s="18" t="s">
        <v>197</v>
      </c>
      <c r="Q11" s="80" t="s">
        <v>195</v>
      </c>
      <c r="S11" s="29">
        <v>9</v>
      </c>
      <c r="T11" s="43">
        <v>3</v>
      </c>
      <c r="U11" s="44">
        <f t="shared" si="0"/>
        <v>12</v>
      </c>
      <c r="V11" s="48">
        <f t="shared" si="1"/>
        <v>0.75</v>
      </c>
    </row>
    <row r="12" spans="2:22" ht="23.1" customHeight="1" thickBot="1" x14ac:dyDescent="0.5">
      <c r="B12" s="19">
        <v>5</v>
      </c>
      <c r="C12" s="7"/>
      <c r="D12" s="72" t="s">
        <v>182</v>
      </c>
      <c r="E12" s="7"/>
      <c r="F12" s="1" t="s">
        <v>196</v>
      </c>
      <c r="G12" s="1" t="s">
        <v>196</v>
      </c>
      <c r="H12" s="80" t="s">
        <v>195</v>
      </c>
      <c r="I12" s="80" t="s">
        <v>195</v>
      </c>
      <c r="J12" s="80" t="s">
        <v>195</v>
      </c>
      <c r="K12" s="80" t="s">
        <v>195</v>
      </c>
      <c r="L12" s="80" t="s">
        <v>195</v>
      </c>
      <c r="M12" s="80" t="s">
        <v>195</v>
      </c>
      <c r="N12" s="80" t="s">
        <v>195</v>
      </c>
      <c r="O12" s="80" t="s">
        <v>195</v>
      </c>
      <c r="P12" s="80" t="s">
        <v>195</v>
      </c>
      <c r="Q12" s="80" t="s">
        <v>195</v>
      </c>
      <c r="S12" s="29">
        <v>10</v>
      </c>
      <c r="T12" s="43">
        <v>0</v>
      </c>
      <c r="U12" s="44">
        <f t="shared" si="0"/>
        <v>10</v>
      </c>
      <c r="V12" s="48">
        <f t="shared" si="1"/>
        <v>1</v>
      </c>
    </row>
    <row r="13" spans="2:22" ht="23.1" customHeight="1" thickBot="1" x14ac:dyDescent="0.5">
      <c r="B13" s="15">
        <v>6</v>
      </c>
      <c r="C13" s="7"/>
      <c r="D13" s="72" t="s">
        <v>183</v>
      </c>
      <c r="E13" s="7"/>
      <c r="F13" s="80" t="s">
        <v>195</v>
      </c>
      <c r="G13" s="80" t="s">
        <v>195</v>
      </c>
      <c r="H13" s="80" t="s">
        <v>195</v>
      </c>
      <c r="I13" s="18" t="s">
        <v>197</v>
      </c>
      <c r="J13" s="80" t="s">
        <v>195</v>
      </c>
      <c r="K13" s="80" t="s">
        <v>195</v>
      </c>
      <c r="L13" s="80" t="s">
        <v>195</v>
      </c>
      <c r="M13" s="80" t="s">
        <v>195</v>
      </c>
      <c r="N13" s="80" t="s">
        <v>195</v>
      </c>
      <c r="O13" s="80" t="s">
        <v>195</v>
      </c>
      <c r="P13" s="80" t="s">
        <v>195</v>
      </c>
      <c r="Q13" s="80" t="s">
        <v>195</v>
      </c>
      <c r="S13" s="29">
        <v>10</v>
      </c>
      <c r="T13" s="43">
        <v>2</v>
      </c>
      <c r="U13" s="44">
        <f t="shared" si="0"/>
        <v>12</v>
      </c>
      <c r="V13" s="48">
        <f t="shared" si="1"/>
        <v>0.83333333333333337</v>
      </c>
    </row>
    <row r="14" spans="2:22" ht="23.1" customHeight="1" thickBot="1" x14ac:dyDescent="0.5">
      <c r="B14" s="15">
        <v>7</v>
      </c>
      <c r="C14" s="7"/>
      <c r="D14" s="72" t="s">
        <v>184</v>
      </c>
      <c r="E14" s="7"/>
      <c r="F14" s="1" t="s">
        <v>196</v>
      </c>
      <c r="G14" s="1" t="s">
        <v>196</v>
      </c>
      <c r="H14" s="80" t="s">
        <v>195</v>
      </c>
      <c r="I14" s="18" t="s">
        <v>197</v>
      </c>
      <c r="J14" s="80" t="s">
        <v>195</v>
      </c>
      <c r="K14" s="18" t="s">
        <v>197</v>
      </c>
      <c r="L14" s="80" t="s">
        <v>195</v>
      </c>
      <c r="M14" s="80" t="s">
        <v>195</v>
      </c>
      <c r="N14" s="80" t="s">
        <v>195</v>
      </c>
      <c r="O14" s="18" t="s">
        <v>197</v>
      </c>
      <c r="P14" s="18" t="s">
        <v>197</v>
      </c>
      <c r="Q14" s="80" t="s">
        <v>195</v>
      </c>
      <c r="S14" s="29">
        <v>8</v>
      </c>
      <c r="T14" s="43">
        <v>2</v>
      </c>
      <c r="U14" s="44">
        <f t="shared" si="0"/>
        <v>10</v>
      </c>
      <c r="V14" s="48">
        <f t="shared" si="1"/>
        <v>0.8</v>
      </c>
    </row>
    <row r="15" spans="2:22" ht="23.1" customHeight="1" thickBot="1" x14ac:dyDescent="0.5">
      <c r="B15" s="19">
        <v>8</v>
      </c>
      <c r="C15" s="7"/>
      <c r="D15" s="72" t="s">
        <v>185</v>
      </c>
      <c r="E15" s="7"/>
      <c r="F15" s="1" t="s">
        <v>196</v>
      </c>
      <c r="G15" s="1" t="s">
        <v>196</v>
      </c>
      <c r="H15" s="80" t="s">
        <v>195</v>
      </c>
      <c r="I15" s="18" t="s">
        <v>197</v>
      </c>
      <c r="J15" s="80" t="s">
        <v>195</v>
      </c>
      <c r="K15" s="80" t="s">
        <v>195</v>
      </c>
      <c r="L15" s="80" t="s">
        <v>195</v>
      </c>
      <c r="M15" s="80" t="s">
        <v>195</v>
      </c>
      <c r="N15" s="80" t="s">
        <v>195</v>
      </c>
      <c r="O15" s="80" t="s">
        <v>195</v>
      </c>
      <c r="P15" s="80" t="s">
        <v>195</v>
      </c>
      <c r="Q15" s="80" t="s">
        <v>195</v>
      </c>
      <c r="S15" s="29">
        <v>9</v>
      </c>
      <c r="T15" s="43">
        <v>1</v>
      </c>
      <c r="U15" s="44">
        <f t="shared" si="0"/>
        <v>10</v>
      </c>
      <c r="V15" s="48">
        <f t="shared" si="1"/>
        <v>0.9</v>
      </c>
    </row>
    <row r="16" spans="2:22" ht="23.1" customHeight="1" thickBot="1" x14ac:dyDescent="0.5">
      <c r="B16" s="15">
        <v>9</v>
      </c>
      <c r="C16" s="7"/>
      <c r="D16" s="73" t="s">
        <v>191</v>
      </c>
      <c r="E16" s="7"/>
      <c r="F16" s="18" t="s">
        <v>197</v>
      </c>
      <c r="G16" s="80" t="s">
        <v>195</v>
      </c>
      <c r="H16" s="80" t="s">
        <v>195</v>
      </c>
      <c r="I16" s="80" t="s">
        <v>195</v>
      </c>
      <c r="J16" s="80" t="s">
        <v>195</v>
      </c>
      <c r="K16" s="80" t="s">
        <v>195</v>
      </c>
      <c r="L16" s="80" t="s">
        <v>195</v>
      </c>
      <c r="M16" s="80" t="s">
        <v>195</v>
      </c>
      <c r="N16" s="80" t="s">
        <v>195</v>
      </c>
      <c r="O16" s="80" t="s">
        <v>195</v>
      </c>
      <c r="P16" s="18" t="s">
        <v>197</v>
      </c>
      <c r="Q16" s="80" t="s">
        <v>195</v>
      </c>
      <c r="S16" s="29">
        <v>10</v>
      </c>
      <c r="T16" s="43">
        <v>2</v>
      </c>
      <c r="U16" s="44">
        <f t="shared" si="0"/>
        <v>12</v>
      </c>
      <c r="V16" s="48">
        <f t="shared" si="1"/>
        <v>0.83333333333333337</v>
      </c>
    </row>
    <row r="17" spans="2:22" ht="23.1" customHeight="1" thickBot="1" x14ac:dyDescent="0.5">
      <c r="B17" s="15">
        <v>10</v>
      </c>
      <c r="C17" s="7"/>
      <c r="D17" s="72" t="s">
        <v>186</v>
      </c>
      <c r="E17" s="7"/>
      <c r="F17" s="1" t="s">
        <v>196</v>
      </c>
      <c r="G17" s="1" t="s">
        <v>196</v>
      </c>
      <c r="H17" s="80" t="s">
        <v>195</v>
      </c>
      <c r="I17" s="80" t="s">
        <v>195</v>
      </c>
      <c r="J17" s="80" t="s">
        <v>195</v>
      </c>
      <c r="K17" s="80" t="s">
        <v>195</v>
      </c>
      <c r="L17" s="80" t="s">
        <v>195</v>
      </c>
      <c r="M17" s="80" t="s">
        <v>195</v>
      </c>
      <c r="N17" s="80" t="s">
        <v>195</v>
      </c>
      <c r="O17" s="80" t="s">
        <v>195</v>
      </c>
      <c r="P17" s="80" t="s">
        <v>195</v>
      </c>
      <c r="Q17" s="80" t="s">
        <v>195</v>
      </c>
      <c r="S17" s="29">
        <v>10</v>
      </c>
      <c r="T17" s="43">
        <v>0</v>
      </c>
      <c r="U17" s="44">
        <f t="shared" si="0"/>
        <v>10</v>
      </c>
      <c r="V17" s="48">
        <f t="shared" si="1"/>
        <v>1</v>
      </c>
    </row>
    <row r="18" spans="2:22" ht="23.1" customHeight="1" thickBot="1" x14ac:dyDescent="0.5">
      <c r="B18" s="19">
        <v>11</v>
      </c>
      <c r="C18" s="7"/>
      <c r="D18" s="72" t="s">
        <v>187</v>
      </c>
      <c r="E18" s="7"/>
      <c r="F18" s="1" t="s">
        <v>196</v>
      </c>
      <c r="G18" s="1" t="s">
        <v>196</v>
      </c>
      <c r="H18" s="80" t="s">
        <v>195</v>
      </c>
      <c r="I18" s="80" t="s">
        <v>195</v>
      </c>
      <c r="J18" s="80" t="s">
        <v>195</v>
      </c>
      <c r="K18" s="80" t="s">
        <v>195</v>
      </c>
      <c r="L18" s="80" t="s">
        <v>195</v>
      </c>
      <c r="M18" s="80" t="s">
        <v>195</v>
      </c>
      <c r="N18" s="18" t="s">
        <v>197</v>
      </c>
      <c r="O18" s="80" t="s">
        <v>195</v>
      </c>
      <c r="P18" s="80" t="s">
        <v>195</v>
      </c>
      <c r="Q18" s="80" t="s">
        <v>195</v>
      </c>
      <c r="S18" s="29">
        <v>9</v>
      </c>
      <c r="T18" s="43">
        <v>1</v>
      </c>
      <c r="U18" s="44">
        <f t="shared" si="0"/>
        <v>10</v>
      </c>
      <c r="V18" s="48">
        <f t="shared" si="1"/>
        <v>0.9</v>
      </c>
    </row>
    <row r="19" spans="2:22" ht="23.1" customHeight="1" thickBot="1" x14ac:dyDescent="0.5">
      <c r="B19" s="15">
        <v>12</v>
      </c>
      <c r="C19" s="7"/>
      <c r="D19" s="72" t="s">
        <v>188</v>
      </c>
      <c r="E19" s="7"/>
      <c r="F19" s="1" t="s">
        <v>196</v>
      </c>
      <c r="G19" s="1" t="s">
        <v>196</v>
      </c>
      <c r="H19" s="80" t="s">
        <v>195</v>
      </c>
      <c r="I19" s="80" t="s">
        <v>195</v>
      </c>
      <c r="J19" s="80" t="s">
        <v>195</v>
      </c>
      <c r="K19" s="80" t="s">
        <v>195</v>
      </c>
      <c r="L19" s="80" t="s">
        <v>195</v>
      </c>
      <c r="M19" s="18" t="s">
        <v>197</v>
      </c>
      <c r="N19" s="18" t="s">
        <v>197</v>
      </c>
      <c r="O19" s="80" t="s">
        <v>195</v>
      </c>
      <c r="P19" s="18" t="s">
        <v>197</v>
      </c>
      <c r="Q19" s="80" t="s">
        <v>195</v>
      </c>
      <c r="S19" s="29">
        <v>8</v>
      </c>
      <c r="T19" s="43">
        <v>2</v>
      </c>
      <c r="U19" s="44">
        <f t="shared" si="0"/>
        <v>10</v>
      </c>
      <c r="V19" s="48">
        <f t="shared" si="1"/>
        <v>0.8</v>
      </c>
    </row>
    <row r="20" spans="2:22" ht="23.1" customHeight="1" thickBot="1" x14ac:dyDescent="0.5">
      <c r="B20" s="15">
        <v>13</v>
      </c>
      <c r="C20" s="7"/>
      <c r="D20" s="72" t="s">
        <v>189</v>
      </c>
      <c r="E20" s="7"/>
      <c r="F20" s="1" t="s">
        <v>196</v>
      </c>
      <c r="G20" s="1" t="s">
        <v>196</v>
      </c>
      <c r="H20" s="80" t="s">
        <v>195</v>
      </c>
      <c r="I20" s="80" t="s">
        <v>195</v>
      </c>
      <c r="J20" s="80" t="s">
        <v>195</v>
      </c>
      <c r="K20" s="18" t="s">
        <v>197</v>
      </c>
      <c r="L20" s="80" t="s">
        <v>195</v>
      </c>
      <c r="M20" s="80" t="s">
        <v>195</v>
      </c>
      <c r="N20" s="18" t="s">
        <v>197</v>
      </c>
      <c r="O20" s="18" t="s">
        <v>197</v>
      </c>
      <c r="P20" s="80" t="s">
        <v>195</v>
      </c>
      <c r="Q20" s="18" t="s">
        <v>197</v>
      </c>
      <c r="S20" s="29">
        <v>6</v>
      </c>
      <c r="T20" s="43">
        <v>4</v>
      </c>
      <c r="U20" s="44">
        <f t="shared" si="0"/>
        <v>10</v>
      </c>
      <c r="V20" s="48">
        <f t="shared" si="1"/>
        <v>0.6</v>
      </c>
    </row>
    <row r="21" spans="2:22" ht="23.1" customHeight="1" x14ac:dyDescent="0.45">
      <c r="B21" s="19">
        <v>14</v>
      </c>
      <c r="C21" s="7"/>
      <c r="D21" s="74" t="s">
        <v>190</v>
      </c>
      <c r="E21" s="7"/>
      <c r="F21" s="1" t="s">
        <v>196</v>
      </c>
      <c r="G21" s="1" t="s">
        <v>196</v>
      </c>
      <c r="H21" s="80" t="s">
        <v>195</v>
      </c>
      <c r="I21" s="80" t="s">
        <v>195</v>
      </c>
      <c r="J21" s="80" t="s">
        <v>195</v>
      </c>
      <c r="K21" s="80" t="s">
        <v>195</v>
      </c>
      <c r="L21" s="80" t="s">
        <v>195</v>
      </c>
      <c r="M21" s="80" t="s">
        <v>195</v>
      </c>
      <c r="N21" s="80" t="s">
        <v>195</v>
      </c>
      <c r="O21" s="80" t="s">
        <v>195</v>
      </c>
      <c r="P21" s="18" t="s">
        <v>197</v>
      </c>
      <c r="Q21" s="18" t="s">
        <v>197</v>
      </c>
      <c r="S21" s="29">
        <v>7</v>
      </c>
      <c r="T21" s="43">
        <v>3</v>
      </c>
      <c r="U21" s="44">
        <f t="shared" si="0"/>
        <v>10</v>
      </c>
      <c r="V21" s="48">
        <f t="shared" si="1"/>
        <v>0.7</v>
      </c>
    </row>
    <row r="22" spans="2:22" ht="5.0999999999999996" customHeight="1" x14ac:dyDescent="0.45">
      <c r="S22" s="25"/>
      <c r="T22" s="27"/>
      <c r="U22" s="28"/>
    </row>
    <row r="23" spans="2:22" s="25" customFormat="1" ht="30" customHeight="1" x14ac:dyDescent="0.35"/>
    <row r="24" spans="2:22" s="25" customFormat="1" ht="30" customHeight="1" x14ac:dyDescent="0.35"/>
  </sheetData>
  <mergeCells count="8">
    <mergeCell ref="B2:V2"/>
    <mergeCell ref="S4:V4"/>
    <mergeCell ref="B4:B6"/>
    <mergeCell ref="D4:D6"/>
    <mergeCell ref="S5:S6"/>
    <mergeCell ref="T5:T6"/>
    <mergeCell ref="U5:U6"/>
    <mergeCell ref="V5:V6"/>
  </mergeCells>
  <phoneticPr fontId="7" type="noConversion"/>
  <conditionalFormatting sqref="F8:Q21">
    <cfRule type="cellIs" dxfId="59" priority="1" operator="equal">
      <formula>"לא"</formula>
    </cfRule>
  </conditionalFormatting>
  <pageMargins left="0.11811023622047245" right="0.11811023622047245" top="0.15748031496062992"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B760F-892F-4148-BDF6-F4A771E0F017}">
  <dimension ref="A1:B170"/>
  <sheetViews>
    <sheetView rightToLeft="1" workbookViewId="0">
      <selection activeCell="C6" sqref="C6"/>
    </sheetView>
  </sheetViews>
  <sheetFormatPr defaultRowHeight="13.5" x14ac:dyDescent="0.35"/>
  <cols>
    <col min="1" max="1" width="34.3125" bestFit="1" customWidth="1"/>
  </cols>
  <sheetData>
    <row r="1" spans="1:2" ht="55.9" customHeight="1" thickBot="1" x14ac:dyDescent="0.4">
      <c r="A1" s="111" t="s">
        <v>207</v>
      </c>
      <c r="B1" s="113" t="s">
        <v>208</v>
      </c>
    </row>
    <row r="2" spans="1:2" ht="15.75" thickBot="1" x14ac:dyDescent="0.4">
      <c r="A2" s="58" t="s">
        <v>54</v>
      </c>
      <c r="B2" t="s">
        <v>202</v>
      </c>
    </row>
    <row r="3" spans="1:2" ht="15.75" thickBot="1" x14ac:dyDescent="0.4">
      <c r="A3" s="59" t="s">
        <v>55</v>
      </c>
    </row>
    <row r="4" spans="1:2" ht="15.75" thickBot="1" x14ac:dyDescent="0.4">
      <c r="A4" s="59" t="s">
        <v>56</v>
      </c>
    </row>
    <row r="5" spans="1:2" ht="15.75" thickBot="1" x14ac:dyDescent="0.4">
      <c r="A5" s="59" t="s">
        <v>57</v>
      </c>
    </row>
    <row r="6" spans="1:2" ht="15.75" thickBot="1" x14ac:dyDescent="0.4">
      <c r="A6" s="59" t="s">
        <v>58</v>
      </c>
    </row>
    <row r="7" spans="1:2" ht="15.75" thickBot="1" x14ac:dyDescent="0.4">
      <c r="A7" s="59" t="s">
        <v>59</v>
      </c>
    </row>
    <row r="8" spans="1:2" ht="15.75" thickBot="1" x14ac:dyDescent="0.4">
      <c r="A8" s="59" t="s">
        <v>60</v>
      </c>
    </row>
    <row r="9" spans="1:2" ht="15.75" thickBot="1" x14ac:dyDescent="0.4">
      <c r="A9" s="59" t="s">
        <v>61</v>
      </c>
    </row>
    <row r="10" spans="1:2" ht="15.75" thickBot="1" x14ac:dyDescent="0.4">
      <c r="A10" s="59" t="s">
        <v>62</v>
      </c>
    </row>
    <row r="11" spans="1:2" ht="15.75" thickBot="1" x14ac:dyDescent="0.4">
      <c r="A11" s="59" t="s">
        <v>63</v>
      </c>
    </row>
    <row r="12" spans="1:2" ht="15.75" thickBot="1" x14ac:dyDescent="0.4">
      <c r="A12" s="60"/>
    </row>
    <row r="13" spans="1:2" ht="15.75" thickBot="1" x14ac:dyDescent="0.4">
      <c r="A13" s="58" t="s">
        <v>64</v>
      </c>
      <c r="B13" t="s">
        <v>202</v>
      </c>
    </row>
    <row r="14" spans="1:2" ht="15.75" thickBot="1" x14ac:dyDescent="0.4">
      <c r="A14" s="59" t="s">
        <v>65</v>
      </c>
    </row>
    <row r="15" spans="1:2" ht="15.75" thickBot="1" x14ac:dyDescent="0.4">
      <c r="A15" s="59" t="s">
        <v>66</v>
      </c>
    </row>
    <row r="16" spans="1:2" ht="15.75" thickBot="1" x14ac:dyDescent="0.4">
      <c r="A16" s="59" t="s">
        <v>67</v>
      </c>
    </row>
    <row r="17" spans="1:2" ht="15.75" thickBot="1" x14ac:dyDescent="0.4">
      <c r="A17" s="59" t="s">
        <v>68</v>
      </c>
    </row>
    <row r="18" spans="1:2" ht="15.75" thickBot="1" x14ac:dyDescent="0.4">
      <c r="A18" s="59" t="s">
        <v>69</v>
      </c>
    </row>
    <row r="19" spans="1:2" ht="15.75" thickBot="1" x14ac:dyDescent="0.4">
      <c r="A19" s="60"/>
    </row>
    <row r="20" spans="1:2" ht="15.75" thickBot="1" x14ac:dyDescent="0.4">
      <c r="A20" s="58" t="s">
        <v>70</v>
      </c>
      <c r="B20" t="s">
        <v>202</v>
      </c>
    </row>
    <row r="21" spans="1:2" ht="15.75" thickBot="1" x14ac:dyDescent="0.4">
      <c r="A21" s="59" t="s">
        <v>71</v>
      </c>
    </row>
    <row r="22" spans="1:2" ht="15.75" thickBot="1" x14ac:dyDescent="0.4">
      <c r="A22" s="59" t="s">
        <v>72</v>
      </c>
    </row>
    <row r="23" spans="1:2" ht="15.75" thickBot="1" x14ac:dyDescent="0.4">
      <c r="A23" s="59" t="s">
        <v>73</v>
      </c>
    </row>
    <row r="24" spans="1:2" ht="15.75" thickBot="1" x14ac:dyDescent="0.4">
      <c r="A24" s="59" t="s">
        <v>74</v>
      </c>
    </row>
    <row r="25" spans="1:2" ht="15.75" thickBot="1" x14ac:dyDescent="0.4">
      <c r="A25" s="59" t="s">
        <v>75</v>
      </c>
    </row>
    <row r="26" spans="1:2" ht="15.75" thickBot="1" x14ac:dyDescent="0.4">
      <c r="A26" s="60"/>
    </row>
    <row r="27" spans="1:2" ht="15.75" thickBot="1" x14ac:dyDescent="0.4">
      <c r="A27" s="58" t="s">
        <v>76</v>
      </c>
      <c r="B27" t="s">
        <v>202</v>
      </c>
    </row>
    <row r="28" spans="1:2" ht="15.75" thickBot="1" x14ac:dyDescent="0.4">
      <c r="A28" s="59" t="s">
        <v>77</v>
      </c>
    </row>
    <row r="29" spans="1:2" ht="15.75" thickBot="1" x14ac:dyDescent="0.4">
      <c r="A29" s="59" t="s">
        <v>78</v>
      </c>
    </row>
    <row r="30" spans="1:2" ht="15.75" thickBot="1" x14ac:dyDescent="0.4">
      <c r="A30" s="59" t="s">
        <v>79</v>
      </c>
    </row>
    <row r="31" spans="1:2" ht="15.75" thickBot="1" x14ac:dyDescent="0.4">
      <c r="A31" s="59" t="s">
        <v>80</v>
      </c>
    </row>
    <row r="32" spans="1:2" ht="15.75" thickBot="1" x14ac:dyDescent="0.4">
      <c r="A32" s="59" t="s">
        <v>81</v>
      </c>
    </row>
    <row r="33" spans="1:2" ht="15.75" thickBot="1" x14ac:dyDescent="0.4">
      <c r="A33" s="60"/>
    </row>
    <row r="34" spans="1:2" ht="15.75" thickBot="1" x14ac:dyDescent="0.4">
      <c r="A34" s="58" t="s">
        <v>82</v>
      </c>
      <c r="B34" s="112" t="s">
        <v>201</v>
      </c>
    </row>
    <row r="35" spans="1:2" ht="15.75" thickBot="1" x14ac:dyDescent="0.4">
      <c r="A35" s="59" t="s">
        <v>83</v>
      </c>
    </row>
    <row r="36" spans="1:2" ht="15.75" thickBot="1" x14ac:dyDescent="0.4">
      <c r="A36" s="59" t="s">
        <v>84</v>
      </c>
    </row>
    <row r="37" spans="1:2" ht="15.75" thickBot="1" x14ac:dyDescent="0.4">
      <c r="A37" s="59" t="s">
        <v>85</v>
      </c>
    </row>
    <row r="38" spans="1:2" ht="15.75" thickBot="1" x14ac:dyDescent="0.4">
      <c r="A38" s="59" t="s">
        <v>86</v>
      </c>
    </row>
    <row r="39" spans="1:2" ht="15.75" thickBot="1" x14ac:dyDescent="0.4">
      <c r="A39" s="59" t="s">
        <v>87</v>
      </c>
    </row>
    <row r="40" spans="1:2" ht="15.75" thickBot="1" x14ac:dyDescent="0.4">
      <c r="A40" s="60"/>
    </row>
    <row r="41" spans="1:2" ht="15.75" thickBot="1" x14ac:dyDescent="0.4">
      <c r="A41" s="58" t="s">
        <v>88</v>
      </c>
      <c r="B41" t="s">
        <v>202</v>
      </c>
    </row>
    <row r="42" spans="1:2" ht="15.75" thickBot="1" x14ac:dyDescent="0.4">
      <c r="A42" s="59" t="s">
        <v>89</v>
      </c>
    </row>
    <row r="43" spans="1:2" ht="15.75" thickBot="1" x14ac:dyDescent="0.4">
      <c r="A43" s="59" t="s">
        <v>90</v>
      </c>
    </row>
    <row r="44" spans="1:2" ht="15.75" thickBot="1" x14ac:dyDescent="0.4">
      <c r="A44" s="59" t="s">
        <v>91</v>
      </c>
    </row>
    <row r="45" spans="1:2" ht="15.75" thickBot="1" x14ac:dyDescent="0.4">
      <c r="A45" s="60"/>
    </row>
    <row r="46" spans="1:2" ht="31.15" thickBot="1" x14ac:dyDescent="0.4">
      <c r="A46" s="58" t="s">
        <v>92</v>
      </c>
      <c r="B46" s="112" t="s">
        <v>201</v>
      </c>
    </row>
    <row r="47" spans="1:2" ht="15.75" thickBot="1" x14ac:dyDescent="0.4">
      <c r="A47" s="59" t="s">
        <v>65</v>
      </c>
    </row>
    <row r="48" spans="1:2" ht="15.75" thickBot="1" x14ac:dyDescent="0.4">
      <c r="A48" s="59" t="s">
        <v>93</v>
      </c>
    </row>
    <row r="49" spans="1:2" ht="15.75" thickBot="1" x14ac:dyDescent="0.4">
      <c r="A49" s="59" t="s">
        <v>94</v>
      </c>
    </row>
    <row r="50" spans="1:2" ht="15.75" thickBot="1" x14ac:dyDescent="0.4">
      <c r="A50" s="59" t="s">
        <v>86</v>
      </c>
    </row>
    <row r="51" spans="1:2" ht="15.75" thickBot="1" x14ac:dyDescent="0.4">
      <c r="A51" s="59" t="s">
        <v>95</v>
      </c>
    </row>
    <row r="52" spans="1:2" ht="15.75" thickBot="1" x14ac:dyDescent="0.4">
      <c r="A52" s="60"/>
    </row>
    <row r="53" spans="1:2" ht="15.75" thickBot="1" x14ac:dyDescent="0.4">
      <c r="A53" s="58" t="s">
        <v>96</v>
      </c>
      <c r="B53" t="s">
        <v>202</v>
      </c>
    </row>
    <row r="54" spans="1:2" ht="15.75" thickBot="1" x14ac:dyDescent="0.4">
      <c r="A54" s="59" t="s">
        <v>97</v>
      </c>
    </row>
    <row r="55" spans="1:2" ht="15.75" thickBot="1" x14ac:dyDescent="0.4">
      <c r="A55" s="59" t="s">
        <v>56</v>
      </c>
    </row>
    <row r="56" spans="1:2" ht="15.75" thickBot="1" x14ac:dyDescent="0.4">
      <c r="A56" s="59" t="s">
        <v>67</v>
      </c>
    </row>
    <row r="57" spans="1:2" ht="15.75" thickBot="1" x14ac:dyDescent="0.4">
      <c r="A57" s="59" t="s">
        <v>98</v>
      </c>
    </row>
    <row r="58" spans="1:2" ht="15.75" thickBot="1" x14ac:dyDescent="0.4">
      <c r="A58" s="59" t="s">
        <v>99</v>
      </c>
    </row>
    <row r="59" spans="1:2" ht="15.75" thickBot="1" x14ac:dyDescent="0.4">
      <c r="A59" s="60"/>
    </row>
    <row r="60" spans="1:2" ht="15.75" thickBot="1" x14ac:dyDescent="0.4">
      <c r="A60" s="58" t="s">
        <v>100</v>
      </c>
      <c r="B60" t="s">
        <v>202</v>
      </c>
    </row>
    <row r="61" spans="1:2" ht="15.75" thickBot="1" x14ac:dyDescent="0.4">
      <c r="A61" s="59" t="s">
        <v>101</v>
      </c>
    </row>
    <row r="62" spans="1:2" ht="15.75" thickBot="1" x14ac:dyDescent="0.4">
      <c r="A62" s="59" t="s">
        <v>102</v>
      </c>
    </row>
    <row r="63" spans="1:2" ht="15.75" thickBot="1" x14ac:dyDescent="0.4">
      <c r="A63" s="59" t="s">
        <v>103</v>
      </c>
    </row>
    <row r="64" spans="1:2" ht="15.75" thickBot="1" x14ac:dyDescent="0.4">
      <c r="A64" s="59" t="s">
        <v>104</v>
      </c>
    </row>
    <row r="65" spans="1:2" ht="15.75" thickBot="1" x14ac:dyDescent="0.4">
      <c r="A65" s="59" t="s">
        <v>105</v>
      </c>
    </row>
    <row r="66" spans="1:2" ht="15.75" thickBot="1" x14ac:dyDescent="0.4">
      <c r="A66" s="60"/>
    </row>
    <row r="67" spans="1:2" ht="31.15" thickBot="1" x14ac:dyDescent="0.4">
      <c r="A67" s="58" t="s">
        <v>106</v>
      </c>
      <c r="B67" s="112" t="s">
        <v>201</v>
      </c>
    </row>
    <row r="68" spans="1:2" ht="15.75" thickBot="1" x14ac:dyDescent="0.4">
      <c r="A68" s="59" t="s">
        <v>107</v>
      </c>
    </row>
    <row r="69" spans="1:2" ht="15.75" thickBot="1" x14ac:dyDescent="0.4">
      <c r="A69" s="59" t="s">
        <v>108</v>
      </c>
    </row>
    <row r="70" spans="1:2" ht="15.75" thickBot="1" x14ac:dyDescent="0.4">
      <c r="A70" s="59" t="s">
        <v>79</v>
      </c>
    </row>
    <row r="71" spans="1:2" ht="15.75" thickBot="1" x14ac:dyDescent="0.4">
      <c r="A71" s="59" t="s">
        <v>109</v>
      </c>
    </row>
    <row r="72" spans="1:2" ht="15.75" thickBot="1" x14ac:dyDescent="0.4">
      <c r="A72" s="59" t="s">
        <v>87</v>
      </c>
    </row>
    <row r="73" spans="1:2" ht="15.75" thickBot="1" x14ac:dyDescent="0.4">
      <c r="A73" s="60"/>
    </row>
    <row r="74" spans="1:2" ht="31.15" thickBot="1" x14ac:dyDescent="0.4">
      <c r="A74" s="58" t="s">
        <v>110</v>
      </c>
      <c r="B74" t="s">
        <v>202</v>
      </c>
    </row>
    <row r="75" spans="1:2" ht="15.75" thickBot="1" x14ac:dyDescent="0.4">
      <c r="A75" s="59" t="s">
        <v>111</v>
      </c>
    </row>
    <row r="76" spans="1:2" ht="15.75" thickBot="1" x14ac:dyDescent="0.4">
      <c r="A76" s="59" t="s">
        <v>78</v>
      </c>
    </row>
    <row r="77" spans="1:2" ht="15.75" thickBot="1" x14ac:dyDescent="0.4">
      <c r="A77" s="59" t="s">
        <v>112</v>
      </c>
    </row>
    <row r="78" spans="1:2" ht="15.75" thickBot="1" x14ac:dyDescent="0.4">
      <c r="A78" s="59" t="s">
        <v>86</v>
      </c>
    </row>
    <row r="79" spans="1:2" ht="15.75" thickBot="1" x14ac:dyDescent="0.4">
      <c r="A79" s="59" t="s">
        <v>99</v>
      </c>
    </row>
    <row r="80" spans="1:2" ht="15.75" thickBot="1" x14ac:dyDescent="0.4">
      <c r="A80" s="60"/>
    </row>
    <row r="81" spans="1:2" ht="15.75" thickBot="1" x14ac:dyDescent="0.4">
      <c r="A81" s="58" t="s">
        <v>113</v>
      </c>
      <c r="B81" t="s">
        <v>202</v>
      </c>
    </row>
    <row r="82" spans="1:2" ht="15.75" thickBot="1" x14ac:dyDescent="0.4">
      <c r="A82" s="59" t="s">
        <v>114</v>
      </c>
    </row>
    <row r="83" spans="1:2" ht="15.75" thickBot="1" x14ac:dyDescent="0.4">
      <c r="A83" s="59" t="s">
        <v>115</v>
      </c>
    </row>
    <row r="84" spans="1:2" ht="15.75" thickBot="1" x14ac:dyDescent="0.4">
      <c r="A84" s="59" t="s">
        <v>103</v>
      </c>
    </row>
    <row r="85" spans="1:2" ht="15.75" thickBot="1" x14ac:dyDescent="0.4">
      <c r="A85" s="60"/>
    </row>
    <row r="86" spans="1:2" ht="15.75" thickBot="1" x14ac:dyDescent="0.4">
      <c r="A86" s="58" t="s">
        <v>116</v>
      </c>
      <c r="B86" s="112" t="s">
        <v>201</v>
      </c>
    </row>
    <row r="87" spans="1:2" ht="15.75" thickBot="1" x14ac:dyDescent="0.4">
      <c r="A87" s="59" t="s">
        <v>117</v>
      </c>
    </row>
    <row r="88" spans="1:2" ht="15.75" thickBot="1" x14ac:dyDescent="0.4">
      <c r="A88" s="59" t="s">
        <v>56</v>
      </c>
    </row>
    <row r="89" spans="1:2" ht="15.75" thickBot="1" x14ac:dyDescent="0.4">
      <c r="A89" s="59" t="s">
        <v>85</v>
      </c>
    </row>
    <row r="90" spans="1:2" ht="15.75" thickBot="1" x14ac:dyDescent="0.4">
      <c r="A90" s="60"/>
    </row>
    <row r="91" spans="1:2" ht="15.75" thickBot="1" x14ac:dyDescent="0.4">
      <c r="A91" s="58" t="s">
        <v>118</v>
      </c>
      <c r="B91" s="112" t="s">
        <v>201</v>
      </c>
    </row>
    <row r="92" spans="1:2" ht="15.75" thickBot="1" x14ac:dyDescent="0.4">
      <c r="A92" s="59" t="s">
        <v>101</v>
      </c>
    </row>
    <row r="93" spans="1:2" ht="15.75" thickBot="1" x14ac:dyDescent="0.4">
      <c r="A93" s="59" t="s">
        <v>56</v>
      </c>
    </row>
    <row r="94" spans="1:2" ht="15.75" thickBot="1" x14ac:dyDescent="0.4">
      <c r="A94" s="59" t="s">
        <v>112</v>
      </c>
    </row>
    <row r="95" spans="1:2" ht="15.75" thickBot="1" x14ac:dyDescent="0.4">
      <c r="A95" s="59" t="s">
        <v>86</v>
      </c>
    </row>
    <row r="96" spans="1:2" ht="15.75" thickBot="1" x14ac:dyDescent="0.4">
      <c r="A96" s="59" t="s">
        <v>119</v>
      </c>
    </row>
    <row r="97" spans="1:2" ht="15.75" thickBot="1" x14ac:dyDescent="0.4">
      <c r="A97" s="60"/>
    </row>
    <row r="98" spans="1:2" ht="31.15" thickBot="1" x14ac:dyDescent="0.4">
      <c r="A98" s="58" t="s">
        <v>120</v>
      </c>
      <c r="B98" t="s">
        <v>202</v>
      </c>
    </row>
    <row r="99" spans="1:2" ht="15.75" thickBot="1" x14ac:dyDescent="0.4">
      <c r="A99" s="59" t="s">
        <v>121</v>
      </c>
    </row>
    <row r="100" spans="1:2" ht="15.75" thickBot="1" x14ac:dyDescent="0.4">
      <c r="A100" s="59" t="s">
        <v>122</v>
      </c>
    </row>
    <row r="101" spans="1:2" ht="15.75" thickBot="1" x14ac:dyDescent="0.4">
      <c r="A101" s="59" t="s">
        <v>123</v>
      </c>
    </row>
    <row r="102" spans="1:2" ht="15.75" thickBot="1" x14ac:dyDescent="0.4">
      <c r="A102" s="59" t="s">
        <v>124</v>
      </c>
    </row>
    <row r="103" spans="1:2" ht="15.75" thickBot="1" x14ac:dyDescent="0.4">
      <c r="A103" s="59" t="s">
        <v>125</v>
      </c>
    </row>
    <row r="104" spans="1:2" ht="15.75" thickBot="1" x14ac:dyDescent="0.4">
      <c r="A104" s="60"/>
    </row>
    <row r="105" spans="1:2" ht="15.75" thickBot="1" x14ac:dyDescent="0.4">
      <c r="A105" s="58" t="s">
        <v>126</v>
      </c>
      <c r="B105" s="112" t="s">
        <v>201</v>
      </c>
    </row>
    <row r="106" spans="1:2" ht="15.75" thickBot="1" x14ac:dyDescent="0.4">
      <c r="A106" s="59" t="s">
        <v>127</v>
      </c>
    </row>
    <row r="107" spans="1:2" ht="15.75" thickBot="1" x14ac:dyDescent="0.4">
      <c r="A107" s="59" t="s">
        <v>128</v>
      </c>
    </row>
    <row r="108" spans="1:2" ht="15.75" thickBot="1" x14ac:dyDescent="0.4">
      <c r="A108" s="59" t="s">
        <v>79</v>
      </c>
    </row>
    <row r="109" spans="1:2" ht="15.75" thickBot="1" x14ac:dyDescent="0.4">
      <c r="A109" s="59" t="s">
        <v>129</v>
      </c>
    </row>
    <row r="110" spans="1:2" ht="15.75" thickBot="1" x14ac:dyDescent="0.4">
      <c r="A110" s="59" t="s">
        <v>130</v>
      </c>
    </row>
    <row r="111" spans="1:2" ht="15.75" thickBot="1" x14ac:dyDescent="0.4">
      <c r="A111" s="60"/>
    </row>
    <row r="112" spans="1:2" ht="31.15" thickBot="1" x14ac:dyDescent="0.4">
      <c r="A112" s="58" t="s">
        <v>131</v>
      </c>
      <c r="B112" s="112" t="s">
        <v>201</v>
      </c>
    </row>
    <row r="113" spans="1:2" ht="15.75" thickBot="1" x14ac:dyDescent="0.4">
      <c r="A113" s="59" t="s">
        <v>132</v>
      </c>
    </row>
    <row r="114" spans="1:2" ht="15.75" thickBot="1" x14ac:dyDescent="0.4">
      <c r="A114" s="59" t="s">
        <v>133</v>
      </c>
    </row>
    <row r="115" spans="1:2" ht="15.75" thickBot="1" x14ac:dyDescent="0.4">
      <c r="A115" s="59" t="s">
        <v>134</v>
      </c>
    </row>
    <row r="116" spans="1:2" ht="15.75" thickBot="1" x14ac:dyDescent="0.4">
      <c r="A116" s="59" t="s">
        <v>135</v>
      </c>
    </row>
    <row r="117" spans="1:2" ht="15.75" thickBot="1" x14ac:dyDescent="0.4">
      <c r="A117" s="59" t="s">
        <v>59</v>
      </c>
    </row>
    <row r="118" spans="1:2" ht="15.75" thickBot="1" x14ac:dyDescent="0.4">
      <c r="A118" s="59" t="s">
        <v>136</v>
      </c>
    </row>
    <row r="119" spans="1:2" ht="15.75" thickBot="1" x14ac:dyDescent="0.4">
      <c r="A119" s="59" t="s">
        <v>137</v>
      </c>
    </row>
    <row r="120" spans="1:2" ht="15.75" thickBot="1" x14ac:dyDescent="0.4">
      <c r="A120" s="60"/>
    </row>
    <row r="121" spans="1:2" ht="15.75" thickBot="1" x14ac:dyDescent="0.4">
      <c r="A121" s="58" t="s">
        <v>138</v>
      </c>
      <c r="B121" s="112" t="s">
        <v>201</v>
      </c>
    </row>
    <row r="122" spans="1:2" ht="15.75" thickBot="1" x14ac:dyDescent="0.4">
      <c r="A122" s="59" t="s">
        <v>139</v>
      </c>
    </row>
    <row r="123" spans="1:2" ht="15.75" thickBot="1" x14ac:dyDescent="0.4">
      <c r="A123" s="59" t="s">
        <v>140</v>
      </c>
    </row>
    <row r="124" spans="1:2" ht="15.75" thickBot="1" x14ac:dyDescent="0.4">
      <c r="A124" s="59" t="s">
        <v>141</v>
      </c>
    </row>
    <row r="125" spans="1:2" ht="15.75" thickBot="1" x14ac:dyDescent="0.4">
      <c r="A125" s="59" t="s">
        <v>98</v>
      </c>
    </row>
    <row r="126" spans="1:2" ht="15.75" thickBot="1" x14ac:dyDescent="0.4">
      <c r="A126" s="59" t="s">
        <v>142</v>
      </c>
    </row>
    <row r="127" spans="1:2" ht="15.75" thickBot="1" x14ac:dyDescent="0.4">
      <c r="A127" s="60"/>
    </row>
    <row r="128" spans="1:2" ht="15.75" thickBot="1" x14ac:dyDescent="0.4">
      <c r="A128" s="58" t="s">
        <v>143</v>
      </c>
      <c r="B128" s="112" t="s">
        <v>201</v>
      </c>
    </row>
    <row r="129" spans="1:2" ht="15.75" thickBot="1" x14ac:dyDescent="0.4">
      <c r="A129" s="59" t="s">
        <v>144</v>
      </c>
    </row>
    <row r="130" spans="1:2" ht="15.75" thickBot="1" x14ac:dyDescent="0.4">
      <c r="A130" s="59" t="s">
        <v>128</v>
      </c>
    </row>
    <row r="131" spans="1:2" ht="15.75" thickBot="1" x14ac:dyDescent="0.4">
      <c r="A131" s="59" t="s">
        <v>145</v>
      </c>
    </row>
    <row r="132" spans="1:2" ht="15.75" thickBot="1" x14ac:dyDescent="0.4">
      <c r="A132" s="59" t="s">
        <v>135</v>
      </c>
    </row>
    <row r="133" spans="1:2" ht="15.75" thickBot="1" x14ac:dyDescent="0.4">
      <c r="A133" s="59" t="s">
        <v>99</v>
      </c>
    </row>
    <row r="134" spans="1:2" ht="15.75" thickBot="1" x14ac:dyDescent="0.4">
      <c r="A134" s="60"/>
    </row>
    <row r="135" spans="1:2" ht="31.15" thickBot="1" x14ac:dyDescent="0.4">
      <c r="A135" s="58" t="s">
        <v>146</v>
      </c>
      <c r="B135" t="s">
        <v>202</v>
      </c>
    </row>
    <row r="136" spans="1:2" ht="15.75" thickBot="1" x14ac:dyDescent="0.4">
      <c r="A136" s="59" t="s">
        <v>147</v>
      </c>
    </row>
    <row r="137" spans="1:2" ht="15.75" thickBot="1" x14ac:dyDescent="0.4">
      <c r="A137" s="59" t="s">
        <v>148</v>
      </c>
    </row>
    <row r="138" spans="1:2" ht="15.75" thickBot="1" x14ac:dyDescent="0.4">
      <c r="A138" s="59" t="s">
        <v>149</v>
      </c>
    </row>
    <row r="139" spans="1:2" ht="15.75" thickBot="1" x14ac:dyDescent="0.4">
      <c r="A139" s="59" t="s">
        <v>109</v>
      </c>
    </row>
    <row r="140" spans="1:2" ht="15.75" thickBot="1" x14ac:dyDescent="0.4">
      <c r="A140" s="59" t="s">
        <v>95</v>
      </c>
    </row>
    <row r="141" spans="1:2" ht="15.75" thickBot="1" x14ac:dyDescent="0.4">
      <c r="A141" s="60"/>
    </row>
    <row r="142" spans="1:2" ht="31.15" thickBot="1" x14ac:dyDescent="0.4">
      <c r="A142" s="58" t="s">
        <v>150</v>
      </c>
      <c r="B142" s="112" t="s">
        <v>201</v>
      </c>
    </row>
    <row r="143" spans="1:2" ht="15.75" thickBot="1" x14ac:dyDescent="0.4">
      <c r="A143" s="59" t="s">
        <v>107</v>
      </c>
    </row>
    <row r="144" spans="1:2" ht="15.75" thickBot="1" x14ac:dyDescent="0.4">
      <c r="A144" s="59" t="s">
        <v>66</v>
      </c>
    </row>
    <row r="145" spans="1:2" ht="15.75" thickBot="1" x14ac:dyDescent="0.4">
      <c r="A145" s="59" t="s">
        <v>151</v>
      </c>
    </row>
    <row r="146" spans="1:2" ht="15.75" thickBot="1" x14ac:dyDescent="0.4">
      <c r="A146" s="59" t="s">
        <v>109</v>
      </c>
    </row>
    <row r="147" spans="1:2" ht="15.75" thickBot="1" x14ac:dyDescent="0.4">
      <c r="A147" s="59" t="s">
        <v>87</v>
      </c>
    </row>
    <row r="148" spans="1:2" ht="15.75" thickBot="1" x14ac:dyDescent="0.4">
      <c r="A148" s="60"/>
    </row>
    <row r="149" spans="1:2" ht="31.15" thickBot="1" x14ac:dyDescent="0.4">
      <c r="A149" s="58" t="s">
        <v>152</v>
      </c>
      <c r="B149" s="112" t="s">
        <v>201</v>
      </c>
    </row>
    <row r="150" spans="1:2" ht="15.75" thickBot="1" x14ac:dyDescent="0.4">
      <c r="A150" s="59" t="s">
        <v>153</v>
      </c>
    </row>
    <row r="151" spans="1:2" ht="15.75" thickBot="1" x14ac:dyDescent="0.4">
      <c r="A151" s="59" t="s">
        <v>154</v>
      </c>
    </row>
    <row r="152" spans="1:2" ht="15.75" thickBot="1" x14ac:dyDescent="0.4">
      <c r="A152" s="59" t="s">
        <v>85</v>
      </c>
    </row>
    <row r="153" spans="1:2" ht="15.75" thickBot="1" x14ac:dyDescent="0.4">
      <c r="A153" s="59" t="s">
        <v>155</v>
      </c>
    </row>
    <row r="154" spans="1:2" ht="15.75" thickBot="1" x14ac:dyDescent="0.4">
      <c r="A154" s="59" t="s">
        <v>156</v>
      </c>
    </row>
    <row r="155" spans="1:2" ht="15.75" thickBot="1" x14ac:dyDescent="0.4">
      <c r="A155" s="59" t="s">
        <v>157</v>
      </c>
    </row>
    <row r="156" spans="1:2" ht="15.75" thickBot="1" x14ac:dyDescent="0.4">
      <c r="A156" s="59" t="s">
        <v>158</v>
      </c>
    </row>
    <row r="157" spans="1:2" ht="15.75" thickBot="1" x14ac:dyDescent="0.4">
      <c r="A157" s="60"/>
    </row>
    <row r="158" spans="1:2" ht="15.4" x14ac:dyDescent="0.35">
      <c r="A158" s="61" t="s">
        <v>159</v>
      </c>
      <c r="B158" t="s">
        <v>202</v>
      </c>
    </row>
    <row r="159" spans="1:2" ht="15" x14ac:dyDescent="0.35">
      <c r="A159" s="62" t="s">
        <v>160</v>
      </c>
    </row>
    <row r="160" spans="1:2" ht="15.4" x14ac:dyDescent="0.35">
      <c r="A160" s="63" t="s">
        <v>161</v>
      </c>
    </row>
    <row r="161" spans="1:2" ht="15.4" x14ac:dyDescent="0.35">
      <c r="A161" s="63" t="s">
        <v>162</v>
      </c>
    </row>
    <row r="162" spans="1:2" ht="15.4" x14ac:dyDescent="0.35">
      <c r="A162" s="64" t="s">
        <v>163</v>
      </c>
    </row>
    <row r="163" spans="1:2" ht="15.75" thickBot="1" x14ac:dyDescent="0.4">
      <c r="A163" s="65" t="s">
        <v>164</v>
      </c>
    </row>
    <row r="164" spans="1:2" ht="15.75" thickBot="1" x14ac:dyDescent="0.4">
      <c r="A164" s="60"/>
    </row>
    <row r="165" spans="1:2" ht="15.4" x14ac:dyDescent="0.35">
      <c r="A165" s="66" t="s">
        <v>165</v>
      </c>
      <c r="B165" s="112" t="s">
        <v>201</v>
      </c>
    </row>
    <row r="166" spans="1:2" ht="15.4" x14ac:dyDescent="0.35">
      <c r="A166" s="67" t="s">
        <v>166</v>
      </c>
    </row>
    <row r="167" spans="1:2" ht="15.4" x14ac:dyDescent="0.35">
      <c r="A167" s="67" t="s">
        <v>167</v>
      </c>
    </row>
    <row r="168" spans="1:2" ht="15.4" x14ac:dyDescent="0.35">
      <c r="A168" s="67" t="s">
        <v>168</v>
      </c>
    </row>
    <row r="169" spans="1:2" ht="15.4" x14ac:dyDescent="0.35">
      <c r="A169" s="67" t="s">
        <v>169</v>
      </c>
    </row>
    <row r="170" spans="1:2" ht="15.75" thickBot="1" x14ac:dyDescent="0.4">
      <c r="A170" s="68" t="s">
        <v>164</v>
      </c>
    </row>
  </sheetData>
  <conditionalFormatting sqref="B1:B1048576">
    <cfRule type="containsText" dxfId="58" priority="1" operator="containsText" text="חובה">
      <formula>NOT(ISERROR(SEARCH("חובה",B1)))</formula>
    </cfRule>
  </conditionalFormatting>
  <pageMargins left="0.11811023622047245" right="0.11811023622047245" top="0.15748031496062992"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84ED-43F9-474B-BF72-AB03BFA8A3E4}">
  <sheetPr>
    <tabColor rgb="FF00B050"/>
  </sheetPr>
  <dimension ref="A1:B84"/>
  <sheetViews>
    <sheetView rightToLeft="1" workbookViewId="0">
      <selection activeCell="B23" sqref="B23"/>
    </sheetView>
  </sheetViews>
  <sheetFormatPr defaultRowHeight="20.100000000000001" customHeight="1" x14ac:dyDescent="0.35"/>
  <cols>
    <col min="1" max="1" width="34.3125" bestFit="1" customWidth="1"/>
    <col min="2" max="2" width="13.9375" bestFit="1" customWidth="1"/>
  </cols>
  <sheetData>
    <row r="1" spans="1:2" ht="22.5" thickBot="1" x14ac:dyDescent="0.4">
      <c r="A1" s="57" t="s">
        <v>53</v>
      </c>
    </row>
    <row r="2" spans="1:2" ht="15.75" thickBot="1" x14ac:dyDescent="0.4">
      <c r="A2" s="58" t="s">
        <v>54</v>
      </c>
      <c r="B2" s="110" t="s">
        <v>205</v>
      </c>
    </row>
    <row r="3" spans="1:2" ht="15.75" thickBot="1" x14ac:dyDescent="0.4">
      <c r="A3" s="59" t="s">
        <v>55</v>
      </c>
    </row>
    <row r="4" spans="1:2" ht="15.75" thickBot="1" x14ac:dyDescent="0.4">
      <c r="A4" s="59" t="s">
        <v>56</v>
      </c>
    </row>
    <row r="5" spans="1:2" ht="15.75" thickBot="1" x14ac:dyDescent="0.4">
      <c r="A5" s="59" t="s">
        <v>57</v>
      </c>
    </row>
    <row r="6" spans="1:2" ht="15.75" thickBot="1" x14ac:dyDescent="0.4">
      <c r="A6" s="59" t="s">
        <v>58</v>
      </c>
    </row>
    <row r="7" spans="1:2" ht="15.75" thickBot="1" x14ac:dyDescent="0.4">
      <c r="A7" s="59" t="s">
        <v>59</v>
      </c>
    </row>
    <row r="8" spans="1:2" ht="15.75" thickBot="1" x14ac:dyDescent="0.4">
      <c r="A8" s="59" t="s">
        <v>60</v>
      </c>
    </row>
    <row r="9" spans="1:2" ht="15.75" thickBot="1" x14ac:dyDescent="0.4">
      <c r="A9" s="59" t="s">
        <v>61</v>
      </c>
    </row>
    <row r="10" spans="1:2" ht="15.75" thickBot="1" x14ac:dyDescent="0.4">
      <c r="A10" s="59" t="s">
        <v>62</v>
      </c>
    </row>
    <row r="11" spans="1:2" ht="15.75" thickBot="1" x14ac:dyDescent="0.4">
      <c r="A11" s="59" t="s">
        <v>63</v>
      </c>
    </row>
    <row r="12" spans="1:2" ht="15.75" thickBot="1" x14ac:dyDescent="0.4">
      <c r="A12" s="60"/>
    </row>
    <row r="13" spans="1:2" ht="15.75" thickBot="1" x14ac:dyDescent="0.4">
      <c r="A13" s="58" t="s">
        <v>64</v>
      </c>
      <c r="B13" s="110" t="s">
        <v>205</v>
      </c>
    </row>
    <row r="14" spans="1:2" ht="15.75" thickBot="1" x14ac:dyDescent="0.4">
      <c r="A14" s="59" t="s">
        <v>65</v>
      </c>
    </row>
    <row r="15" spans="1:2" ht="15.75" thickBot="1" x14ac:dyDescent="0.4">
      <c r="A15" s="59" t="s">
        <v>66</v>
      </c>
    </row>
    <row r="16" spans="1:2" ht="15.75" thickBot="1" x14ac:dyDescent="0.4">
      <c r="A16" s="59" t="s">
        <v>67</v>
      </c>
    </row>
    <row r="17" spans="1:2" ht="15.75" thickBot="1" x14ac:dyDescent="0.4">
      <c r="A17" s="59" t="s">
        <v>68</v>
      </c>
    </row>
    <row r="18" spans="1:2" ht="15.75" thickBot="1" x14ac:dyDescent="0.4">
      <c r="A18" s="59" t="s">
        <v>69</v>
      </c>
    </row>
    <row r="19" spans="1:2" ht="15.75" thickBot="1" x14ac:dyDescent="0.4">
      <c r="A19" s="60"/>
    </row>
    <row r="20" spans="1:2" ht="15.75" thickBot="1" x14ac:dyDescent="0.4">
      <c r="A20" s="58" t="s">
        <v>70</v>
      </c>
      <c r="B20" s="110" t="s">
        <v>205</v>
      </c>
    </row>
    <row r="21" spans="1:2" ht="15.75" thickBot="1" x14ac:dyDescent="0.4">
      <c r="A21" s="59" t="s">
        <v>71</v>
      </c>
    </row>
    <row r="22" spans="1:2" ht="15.75" thickBot="1" x14ac:dyDescent="0.4">
      <c r="A22" s="59" t="s">
        <v>72</v>
      </c>
    </row>
    <row r="23" spans="1:2" ht="15.75" thickBot="1" x14ac:dyDescent="0.4">
      <c r="A23" s="59" t="s">
        <v>73</v>
      </c>
    </row>
    <row r="24" spans="1:2" ht="15.75" thickBot="1" x14ac:dyDescent="0.4">
      <c r="A24" s="59" t="s">
        <v>74</v>
      </c>
    </row>
    <row r="25" spans="1:2" ht="15.75" thickBot="1" x14ac:dyDescent="0.4">
      <c r="A25" s="59" t="s">
        <v>75</v>
      </c>
    </row>
    <row r="26" spans="1:2" ht="15.75" thickBot="1" x14ac:dyDescent="0.4">
      <c r="A26" s="60"/>
    </row>
    <row r="27" spans="1:2" ht="15.75" thickBot="1" x14ac:dyDescent="0.4">
      <c r="A27" s="58" t="s">
        <v>76</v>
      </c>
      <c r="B27" s="110" t="s">
        <v>205</v>
      </c>
    </row>
    <row r="28" spans="1:2" ht="15.75" thickBot="1" x14ac:dyDescent="0.4">
      <c r="A28" s="59" t="s">
        <v>77</v>
      </c>
    </row>
    <row r="29" spans="1:2" ht="15.75" thickBot="1" x14ac:dyDescent="0.4">
      <c r="A29" s="59" t="s">
        <v>78</v>
      </c>
    </row>
    <row r="30" spans="1:2" ht="15.75" thickBot="1" x14ac:dyDescent="0.4">
      <c r="A30" s="59" t="s">
        <v>79</v>
      </c>
    </row>
    <row r="31" spans="1:2" ht="15.75" thickBot="1" x14ac:dyDescent="0.4">
      <c r="A31" s="59" t="s">
        <v>80</v>
      </c>
    </row>
    <row r="32" spans="1:2" ht="15.75" thickBot="1" x14ac:dyDescent="0.4">
      <c r="A32" s="59" t="s">
        <v>81</v>
      </c>
    </row>
    <row r="33" spans="1:2" ht="15.75" thickBot="1" x14ac:dyDescent="0.4">
      <c r="A33" s="60"/>
    </row>
    <row r="34" spans="1:2" ht="15.75" thickBot="1" x14ac:dyDescent="0.4">
      <c r="A34" s="58" t="s">
        <v>88</v>
      </c>
      <c r="B34" s="110" t="s">
        <v>205</v>
      </c>
    </row>
    <row r="35" spans="1:2" ht="15.75" thickBot="1" x14ac:dyDescent="0.4">
      <c r="A35" s="59" t="s">
        <v>89</v>
      </c>
    </row>
    <row r="36" spans="1:2" ht="15.75" thickBot="1" x14ac:dyDescent="0.4">
      <c r="A36" s="59" t="s">
        <v>90</v>
      </c>
    </row>
    <row r="37" spans="1:2" ht="15.75" thickBot="1" x14ac:dyDescent="0.4">
      <c r="A37" s="59" t="s">
        <v>91</v>
      </c>
    </row>
    <row r="38" spans="1:2" ht="15.75" thickBot="1" x14ac:dyDescent="0.4">
      <c r="A38" s="60"/>
    </row>
    <row r="39" spans="1:2" ht="15.75" thickBot="1" x14ac:dyDescent="0.4">
      <c r="A39" s="58" t="s">
        <v>96</v>
      </c>
      <c r="B39" s="110" t="s">
        <v>205</v>
      </c>
    </row>
    <row r="40" spans="1:2" ht="15.75" thickBot="1" x14ac:dyDescent="0.4">
      <c r="A40" s="59" t="s">
        <v>97</v>
      </c>
    </row>
    <row r="41" spans="1:2" ht="15.75" thickBot="1" x14ac:dyDescent="0.4">
      <c r="A41" s="59" t="s">
        <v>56</v>
      </c>
    </row>
    <row r="42" spans="1:2" ht="15.75" thickBot="1" x14ac:dyDescent="0.4">
      <c r="A42" s="59" t="s">
        <v>67</v>
      </c>
    </row>
    <row r="43" spans="1:2" ht="15.75" thickBot="1" x14ac:dyDescent="0.4">
      <c r="A43" s="59" t="s">
        <v>98</v>
      </c>
    </row>
    <row r="44" spans="1:2" ht="15.75" thickBot="1" x14ac:dyDescent="0.4">
      <c r="A44" s="59" t="s">
        <v>99</v>
      </c>
    </row>
    <row r="45" spans="1:2" ht="15.75" thickBot="1" x14ac:dyDescent="0.4">
      <c r="A45" s="60"/>
    </row>
    <row r="46" spans="1:2" ht="15.75" thickBot="1" x14ac:dyDescent="0.4">
      <c r="A46" s="58" t="s">
        <v>100</v>
      </c>
      <c r="B46" s="110" t="s">
        <v>205</v>
      </c>
    </row>
    <row r="47" spans="1:2" ht="15.75" thickBot="1" x14ac:dyDescent="0.4">
      <c r="A47" s="59" t="s">
        <v>101</v>
      </c>
    </row>
    <row r="48" spans="1:2" ht="15.75" thickBot="1" x14ac:dyDescent="0.4">
      <c r="A48" s="59" t="s">
        <v>102</v>
      </c>
    </row>
    <row r="49" spans="1:2" ht="15.75" thickBot="1" x14ac:dyDescent="0.4">
      <c r="A49" s="59" t="s">
        <v>103</v>
      </c>
    </row>
    <row r="50" spans="1:2" ht="15.75" thickBot="1" x14ac:dyDescent="0.4">
      <c r="A50" s="59" t="s">
        <v>104</v>
      </c>
    </row>
    <row r="51" spans="1:2" ht="15.75" thickBot="1" x14ac:dyDescent="0.4">
      <c r="A51" s="59" t="s">
        <v>105</v>
      </c>
    </row>
    <row r="52" spans="1:2" ht="15.75" thickBot="1" x14ac:dyDescent="0.4">
      <c r="A52" s="60"/>
    </row>
    <row r="53" spans="1:2" ht="31.15" thickBot="1" x14ac:dyDescent="0.4">
      <c r="A53" s="58" t="s">
        <v>110</v>
      </c>
      <c r="B53" s="110" t="s">
        <v>205</v>
      </c>
    </row>
    <row r="54" spans="1:2" ht="15.75" thickBot="1" x14ac:dyDescent="0.4">
      <c r="A54" s="59" t="s">
        <v>111</v>
      </c>
    </row>
    <row r="55" spans="1:2" ht="15.75" thickBot="1" x14ac:dyDescent="0.4">
      <c r="A55" s="59" t="s">
        <v>78</v>
      </c>
    </row>
    <row r="56" spans="1:2" ht="15.75" thickBot="1" x14ac:dyDescent="0.4">
      <c r="A56" s="59" t="s">
        <v>112</v>
      </c>
    </row>
    <row r="57" spans="1:2" ht="15.75" thickBot="1" x14ac:dyDescent="0.4">
      <c r="A57" s="59" t="s">
        <v>86</v>
      </c>
    </row>
    <row r="58" spans="1:2" ht="15.75" thickBot="1" x14ac:dyDescent="0.4">
      <c r="A58" s="59" t="s">
        <v>99</v>
      </c>
    </row>
    <row r="59" spans="1:2" ht="15.75" thickBot="1" x14ac:dyDescent="0.4">
      <c r="A59" s="60"/>
    </row>
    <row r="60" spans="1:2" ht="15.75" thickBot="1" x14ac:dyDescent="0.4">
      <c r="A60" s="58" t="s">
        <v>113</v>
      </c>
      <c r="B60" s="110" t="s">
        <v>205</v>
      </c>
    </row>
    <row r="61" spans="1:2" ht="15.75" thickBot="1" x14ac:dyDescent="0.4">
      <c r="A61" s="59" t="s">
        <v>114</v>
      </c>
    </row>
    <row r="62" spans="1:2" ht="15.75" thickBot="1" x14ac:dyDescent="0.4">
      <c r="A62" s="59" t="s">
        <v>115</v>
      </c>
    </row>
    <row r="63" spans="1:2" ht="15.75" thickBot="1" x14ac:dyDescent="0.4">
      <c r="A63" s="59" t="s">
        <v>103</v>
      </c>
    </row>
    <row r="64" spans="1:2" ht="15.75" thickBot="1" x14ac:dyDescent="0.4">
      <c r="A64" s="60"/>
    </row>
    <row r="65" spans="1:2" ht="31.15" thickBot="1" x14ac:dyDescent="0.4">
      <c r="A65" s="58" t="s">
        <v>120</v>
      </c>
      <c r="B65" s="110" t="s">
        <v>205</v>
      </c>
    </row>
    <row r="66" spans="1:2" ht="15.75" thickBot="1" x14ac:dyDescent="0.4">
      <c r="A66" s="59" t="s">
        <v>121</v>
      </c>
    </row>
    <row r="67" spans="1:2" ht="15.75" thickBot="1" x14ac:dyDescent="0.4">
      <c r="A67" s="59" t="s">
        <v>122</v>
      </c>
    </row>
    <row r="68" spans="1:2" ht="15.75" thickBot="1" x14ac:dyDescent="0.4">
      <c r="A68" s="59" t="s">
        <v>123</v>
      </c>
    </row>
    <row r="69" spans="1:2" ht="15.75" thickBot="1" x14ac:dyDescent="0.4">
      <c r="A69" s="59" t="s">
        <v>124</v>
      </c>
    </row>
    <row r="70" spans="1:2" ht="15.75" thickBot="1" x14ac:dyDescent="0.4">
      <c r="A70" s="59" t="s">
        <v>125</v>
      </c>
    </row>
    <row r="71" spans="1:2" ht="15.75" thickBot="1" x14ac:dyDescent="0.4">
      <c r="A71" s="60"/>
    </row>
    <row r="72" spans="1:2" ht="31.15" thickBot="1" x14ac:dyDescent="0.4">
      <c r="A72" s="58" t="s">
        <v>146</v>
      </c>
      <c r="B72" s="110" t="s">
        <v>205</v>
      </c>
    </row>
    <row r="73" spans="1:2" ht="15.75" thickBot="1" x14ac:dyDescent="0.4">
      <c r="A73" s="59" t="s">
        <v>147</v>
      </c>
    </row>
    <row r="74" spans="1:2" ht="15.75" thickBot="1" x14ac:dyDescent="0.4">
      <c r="A74" s="59" t="s">
        <v>148</v>
      </c>
    </row>
    <row r="75" spans="1:2" ht="15.75" thickBot="1" x14ac:dyDescent="0.4">
      <c r="A75" s="59" t="s">
        <v>149</v>
      </c>
    </row>
    <row r="76" spans="1:2" ht="15.75" thickBot="1" x14ac:dyDescent="0.4">
      <c r="A76" s="59" t="s">
        <v>109</v>
      </c>
    </row>
    <row r="77" spans="1:2" ht="15.75" thickBot="1" x14ac:dyDescent="0.4">
      <c r="A77" s="59" t="s">
        <v>95</v>
      </c>
    </row>
    <row r="78" spans="1:2" ht="15.75" thickBot="1" x14ac:dyDescent="0.4">
      <c r="A78" s="60"/>
    </row>
    <row r="79" spans="1:2" ht="15.4" x14ac:dyDescent="0.35">
      <c r="A79" s="61" t="s">
        <v>159</v>
      </c>
      <c r="B79" s="110" t="s">
        <v>205</v>
      </c>
    </row>
    <row r="80" spans="1:2" ht="15" x14ac:dyDescent="0.35">
      <c r="A80" s="62" t="s">
        <v>160</v>
      </c>
    </row>
    <row r="81" spans="1:1" ht="15.4" x14ac:dyDescent="0.35">
      <c r="A81" s="63" t="s">
        <v>161</v>
      </c>
    </row>
    <row r="82" spans="1:1" ht="15.4" x14ac:dyDescent="0.35">
      <c r="A82" s="63" t="s">
        <v>162</v>
      </c>
    </row>
    <row r="83" spans="1:1" ht="15.4" x14ac:dyDescent="0.35">
      <c r="A83" s="64" t="s">
        <v>163</v>
      </c>
    </row>
    <row r="84" spans="1:1" ht="15.75" thickBot="1" x14ac:dyDescent="0.4">
      <c r="A84" s="65" t="s">
        <v>164</v>
      </c>
    </row>
  </sheetData>
  <conditionalFormatting sqref="B1:B1048576">
    <cfRule type="containsText" dxfId="57" priority="1" operator="containsText" text="חובה">
      <formula>NOT(ISERROR(SEARCH("חובה",B1)))</formula>
    </cfRule>
  </conditionalFormatting>
  <pageMargins left="0.11811023622047245" right="0.11811023622047245" top="0.15748031496062992" bottom="0.15748031496062992"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3F67-8297-4BBD-875D-8D3D5859A99E}">
  <sheetPr>
    <tabColor theme="7" tint="0.79998168889431442"/>
  </sheetPr>
  <dimension ref="A1:B86"/>
  <sheetViews>
    <sheetView rightToLeft="1" topLeftCell="A18" workbookViewId="0">
      <selection activeCell="A28" sqref="A28"/>
    </sheetView>
  </sheetViews>
  <sheetFormatPr defaultRowHeight="13.5" x14ac:dyDescent="0.35"/>
  <cols>
    <col min="1" max="1" width="34.3125" bestFit="1" customWidth="1"/>
    <col min="2" max="2" width="13.9375" bestFit="1" customWidth="1"/>
  </cols>
  <sheetData>
    <row r="1" spans="1:2" ht="22.5" thickBot="1" x14ac:dyDescent="0.4">
      <c r="A1" s="57" t="s">
        <v>203</v>
      </c>
    </row>
    <row r="2" spans="1:2" ht="15.75" thickBot="1" x14ac:dyDescent="0.4">
      <c r="A2" s="58" t="s">
        <v>82</v>
      </c>
      <c r="B2" s="110" t="s">
        <v>204</v>
      </c>
    </row>
    <row r="3" spans="1:2" ht="15.75" thickBot="1" x14ac:dyDescent="0.4">
      <c r="A3" s="59" t="s">
        <v>83</v>
      </c>
    </row>
    <row r="4" spans="1:2" ht="15.75" thickBot="1" x14ac:dyDescent="0.4">
      <c r="A4" s="59" t="s">
        <v>84</v>
      </c>
    </row>
    <row r="5" spans="1:2" ht="15.75" thickBot="1" x14ac:dyDescent="0.4">
      <c r="A5" s="59" t="s">
        <v>85</v>
      </c>
    </row>
    <row r="6" spans="1:2" ht="15.75" thickBot="1" x14ac:dyDescent="0.4">
      <c r="A6" s="59" t="s">
        <v>86</v>
      </c>
    </row>
    <row r="7" spans="1:2" ht="15.75" thickBot="1" x14ac:dyDescent="0.4">
      <c r="A7" s="59" t="s">
        <v>87</v>
      </c>
    </row>
    <row r="8" spans="1:2" ht="15.75" thickBot="1" x14ac:dyDescent="0.4">
      <c r="A8" s="60"/>
    </row>
    <row r="9" spans="1:2" ht="31.15" thickBot="1" x14ac:dyDescent="0.4">
      <c r="A9" s="58" t="s">
        <v>92</v>
      </c>
      <c r="B9" s="110" t="s">
        <v>205</v>
      </c>
    </row>
    <row r="10" spans="1:2" ht="15.75" thickBot="1" x14ac:dyDescent="0.4">
      <c r="A10" s="59" t="s">
        <v>65</v>
      </c>
    </row>
    <row r="11" spans="1:2" ht="15.75" thickBot="1" x14ac:dyDescent="0.4">
      <c r="A11" s="59" t="s">
        <v>93</v>
      </c>
    </row>
    <row r="12" spans="1:2" ht="15.75" thickBot="1" x14ac:dyDescent="0.4">
      <c r="A12" s="59" t="s">
        <v>94</v>
      </c>
    </row>
    <row r="13" spans="1:2" ht="15.75" thickBot="1" x14ac:dyDescent="0.4">
      <c r="A13" s="59" t="s">
        <v>86</v>
      </c>
    </row>
    <row r="14" spans="1:2" ht="15.75" thickBot="1" x14ac:dyDescent="0.4">
      <c r="A14" s="59" t="s">
        <v>95</v>
      </c>
    </row>
    <row r="15" spans="1:2" ht="15.75" thickBot="1" x14ac:dyDescent="0.4">
      <c r="A15" s="60"/>
    </row>
    <row r="16" spans="1:2" ht="31.15" thickBot="1" x14ac:dyDescent="0.4">
      <c r="A16" s="58" t="s">
        <v>106</v>
      </c>
      <c r="B16" s="110" t="s">
        <v>205</v>
      </c>
    </row>
    <row r="17" spans="1:2" ht="15.75" thickBot="1" x14ac:dyDescent="0.4">
      <c r="A17" s="59" t="s">
        <v>107</v>
      </c>
    </row>
    <row r="18" spans="1:2" ht="15.75" thickBot="1" x14ac:dyDescent="0.4">
      <c r="A18" s="59" t="s">
        <v>108</v>
      </c>
    </row>
    <row r="19" spans="1:2" ht="15.75" thickBot="1" x14ac:dyDescent="0.4">
      <c r="A19" s="59" t="s">
        <v>79</v>
      </c>
    </row>
    <row r="20" spans="1:2" ht="15.75" thickBot="1" x14ac:dyDescent="0.4">
      <c r="A20" s="59" t="s">
        <v>109</v>
      </c>
    </row>
    <row r="21" spans="1:2" ht="15.75" thickBot="1" x14ac:dyDescent="0.4">
      <c r="A21" s="59" t="s">
        <v>87</v>
      </c>
    </row>
    <row r="22" spans="1:2" ht="15.75" thickBot="1" x14ac:dyDescent="0.4">
      <c r="A22" s="60"/>
    </row>
    <row r="23" spans="1:2" ht="15.75" thickBot="1" x14ac:dyDescent="0.4">
      <c r="A23" s="58" t="s">
        <v>116</v>
      </c>
      <c r="B23" s="110" t="s">
        <v>205</v>
      </c>
    </row>
    <row r="24" spans="1:2" ht="15.75" thickBot="1" x14ac:dyDescent="0.4">
      <c r="A24" s="59" t="s">
        <v>117</v>
      </c>
    </row>
    <row r="25" spans="1:2" ht="15.75" thickBot="1" x14ac:dyDescent="0.4">
      <c r="A25" s="59" t="s">
        <v>56</v>
      </c>
    </row>
    <row r="26" spans="1:2" ht="15.75" thickBot="1" x14ac:dyDescent="0.4">
      <c r="A26" s="59" t="s">
        <v>85</v>
      </c>
    </row>
    <row r="27" spans="1:2" ht="15.75" thickBot="1" x14ac:dyDescent="0.4">
      <c r="A27" s="60"/>
    </row>
    <row r="28" spans="1:2" ht="15.75" thickBot="1" x14ac:dyDescent="0.4">
      <c r="A28" s="58" t="s">
        <v>118</v>
      </c>
      <c r="B28" s="110" t="s">
        <v>205</v>
      </c>
    </row>
    <row r="29" spans="1:2" ht="15.75" thickBot="1" x14ac:dyDescent="0.4">
      <c r="A29" s="59" t="s">
        <v>101</v>
      </c>
    </row>
    <row r="30" spans="1:2" ht="15.75" thickBot="1" x14ac:dyDescent="0.4">
      <c r="A30" s="59" t="s">
        <v>56</v>
      </c>
    </row>
    <row r="31" spans="1:2" ht="15.75" thickBot="1" x14ac:dyDescent="0.4">
      <c r="A31" s="59" t="s">
        <v>112</v>
      </c>
    </row>
    <row r="32" spans="1:2" ht="15.75" thickBot="1" x14ac:dyDescent="0.4">
      <c r="A32" s="59" t="s">
        <v>86</v>
      </c>
    </row>
    <row r="33" spans="1:2" ht="15.75" thickBot="1" x14ac:dyDescent="0.4">
      <c r="A33" s="59" t="s">
        <v>119</v>
      </c>
    </row>
    <row r="34" spans="1:2" ht="15.75" thickBot="1" x14ac:dyDescent="0.4">
      <c r="A34" s="60"/>
    </row>
    <row r="35" spans="1:2" ht="15.75" thickBot="1" x14ac:dyDescent="0.4">
      <c r="A35" s="58" t="s">
        <v>126</v>
      </c>
      <c r="B35" s="110" t="s">
        <v>205</v>
      </c>
    </row>
    <row r="36" spans="1:2" ht="15.75" thickBot="1" x14ac:dyDescent="0.4">
      <c r="A36" s="59" t="s">
        <v>127</v>
      </c>
    </row>
    <row r="37" spans="1:2" ht="15.75" thickBot="1" x14ac:dyDescent="0.4">
      <c r="A37" s="59" t="s">
        <v>128</v>
      </c>
    </row>
    <row r="38" spans="1:2" ht="15.75" thickBot="1" x14ac:dyDescent="0.4">
      <c r="A38" s="59" t="s">
        <v>79</v>
      </c>
    </row>
    <row r="39" spans="1:2" ht="15.75" thickBot="1" x14ac:dyDescent="0.4">
      <c r="A39" s="59" t="s">
        <v>129</v>
      </c>
    </row>
    <row r="40" spans="1:2" ht="15.75" thickBot="1" x14ac:dyDescent="0.4">
      <c r="A40" s="59" t="s">
        <v>130</v>
      </c>
    </row>
    <row r="41" spans="1:2" ht="15.75" thickBot="1" x14ac:dyDescent="0.4">
      <c r="A41" s="60"/>
    </row>
    <row r="42" spans="1:2" ht="31.15" thickBot="1" x14ac:dyDescent="0.4">
      <c r="A42" s="58" t="s">
        <v>131</v>
      </c>
      <c r="B42" s="110" t="s">
        <v>205</v>
      </c>
    </row>
    <row r="43" spans="1:2" ht="15.75" thickBot="1" x14ac:dyDescent="0.4">
      <c r="A43" s="59" t="s">
        <v>132</v>
      </c>
    </row>
    <row r="44" spans="1:2" ht="15.75" thickBot="1" x14ac:dyDescent="0.4">
      <c r="A44" s="59" t="s">
        <v>133</v>
      </c>
    </row>
    <row r="45" spans="1:2" ht="15.75" thickBot="1" x14ac:dyDescent="0.4">
      <c r="A45" s="59" t="s">
        <v>134</v>
      </c>
    </row>
    <row r="46" spans="1:2" ht="15.75" thickBot="1" x14ac:dyDescent="0.4">
      <c r="A46" s="59" t="s">
        <v>135</v>
      </c>
    </row>
    <row r="47" spans="1:2" ht="15.75" thickBot="1" x14ac:dyDescent="0.4">
      <c r="A47" s="59" t="s">
        <v>59</v>
      </c>
    </row>
    <row r="48" spans="1:2" ht="15.75" thickBot="1" x14ac:dyDescent="0.4">
      <c r="A48" s="59" t="s">
        <v>136</v>
      </c>
    </row>
    <row r="49" spans="1:2" ht="15.75" thickBot="1" x14ac:dyDescent="0.4">
      <c r="A49" s="59" t="s">
        <v>137</v>
      </c>
    </row>
    <row r="50" spans="1:2" ht="15.75" thickBot="1" x14ac:dyDescent="0.4">
      <c r="A50" s="60"/>
    </row>
    <row r="51" spans="1:2" ht="15.75" thickBot="1" x14ac:dyDescent="0.4">
      <c r="A51" s="58" t="s">
        <v>138</v>
      </c>
      <c r="B51" s="110" t="s">
        <v>205</v>
      </c>
    </row>
    <row r="52" spans="1:2" ht="15.75" thickBot="1" x14ac:dyDescent="0.4">
      <c r="A52" s="59" t="s">
        <v>139</v>
      </c>
    </row>
    <row r="53" spans="1:2" ht="15.75" thickBot="1" x14ac:dyDescent="0.4">
      <c r="A53" s="59" t="s">
        <v>140</v>
      </c>
    </row>
    <row r="54" spans="1:2" ht="15.75" thickBot="1" x14ac:dyDescent="0.4">
      <c r="A54" s="59" t="s">
        <v>141</v>
      </c>
    </row>
    <row r="55" spans="1:2" ht="15.75" thickBot="1" x14ac:dyDescent="0.4">
      <c r="A55" s="59" t="s">
        <v>98</v>
      </c>
    </row>
    <row r="56" spans="1:2" ht="15.75" thickBot="1" x14ac:dyDescent="0.4">
      <c r="A56" s="59" t="s">
        <v>142</v>
      </c>
    </row>
    <row r="57" spans="1:2" ht="15.75" thickBot="1" x14ac:dyDescent="0.4">
      <c r="A57" s="60"/>
    </row>
    <row r="58" spans="1:2" ht="15.75" thickBot="1" x14ac:dyDescent="0.4">
      <c r="A58" s="58" t="s">
        <v>143</v>
      </c>
      <c r="B58" s="110" t="s">
        <v>205</v>
      </c>
    </row>
    <row r="59" spans="1:2" ht="15.75" thickBot="1" x14ac:dyDescent="0.4">
      <c r="A59" s="59" t="s">
        <v>144</v>
      </c>
    </row>
    <row r="60" spans="1:2" ht="15.75" thickBot="1" x14ac:dyDescent="0.4">
      <c r="A60" s="59" t="s">
        <v>128</v>
      </c>
    </row>
    <row r="61" spans="1:2" ht="15.75" thickBot="1" x14ac:dyDescent="0.4">
      <c r="A61" s="59" t="s">
        <v>145</v>
      </c>
    </row>
    <row r="62" spans="1:2" ht="15.75" thickBot="1" x14ac:dyDescent="0.4">
      <c r="A62" s="59" t="s">
        <v>135</v>
      </c>
    </row>
    <row r="63" spans="1:2" ht="15.75" thickBot="1" x14ac:dyDescent="0.4">
      <c r="A63" s="59" t="s">
        <v>99</v>
      </c>
    </row>
    <row r="64" spans="1:2" ht="15.75" thickBot="1" x14ac:dyDescent="0.4">
      <c r="A64" s="60"/>
    </row>
    <row r="65" spans="1:2" ht="31.15" thickBot="1" x14ac:dyDescent="0.4">
      <c r="A65" s="58" t="s">
        <v>150</v>
      </c>
      <c r="B65" s="110" t="s">
        <v>205</v>
      </c>
    </row>
    <row r="66" spans="1:2" ht="15.75" thickBot="1" x14ac:dyDescent="0.4">
      <c r="A66" s="59" t="s">
        <v>107</v>
      </c>
    </row>
    <row r="67" spans="1:2" ht="15.75" thickBot="1" x14ac:dyDescent="0.4">
      <c r="A67" s="59" t="s">
        <v>66</v>
      </c>
    </row>
    <row r="68" spans="1:2" ht="15.75" thickBot="1" x14ac:dyDescent="0.4">
      <c r="A68" s="59" t="s">
        <v>151</v>
      </c>
    </row>
    <row r="69" spans="1:2" ht="15.75" thickBot="1" x14ac:dyDescent="0.4">
      <c r="A69" s="59" t="s">
        <v>109</v>
      </c>
    </row>
    <row r="70" spans="1:2" ht="15.75" thickBot="1" x14ac:dyDescent="0.4">
      <c r="A70" s="59" t="s">
        <v>87</v>
      </c>
    </row>
    <row r="71" spans="1:2" ht="15.75" thickBot="1" x14ac:dyDescent="0.4">
      <c r="A71" s="60"/>
    </row>
    <row r="72" spans="1:2" ht="31.15" thickBot="1" x14ac:dyDescent="0.4">
      <c r="A72" s="58" t="s">
        <v>152</v>
      </c>
      <c r="B72" s="110" t="s">
        <v>205</v>
      </c>
    </row>
    <row r="73" spans="1:2" ht="15.75" thickBot="1" x14ac:dyDescent="0.4">
      <c r="A73" s="59" t="s">
        <v>153</v>
      </c>
    </row>
    <row r="74" spans="1:2" ht="15.75" thickBot="1" x14ac:dyDescent="0.4">
      <c r="A74" s="59" t="s">
        <v>154</v>
      </c>
    </row>
    <row r="75" spans="1:2" ht="15.75" thickBot="1" x14ac:dyDescent="0.4">
      <c r="A75" s="59" t="s">
        <v>85</v>
      </c>
    </row>
    <row r="76" spans="1:2" ht="15.75" thickBot="1" x14ac:dyDescent="0.4">
      <c r="A76" s="59" t="s">
        <v>155</v>
      </c>
    </row>
    <row r="77" spans="1:2" ht="15.75" thickBot="1" x14ac:dyDescent="0.4">
      <c r="A77" s="59" t="s">
        <v>156</v>
      </c>
    </row>
    <row r="78" spans="1:2" ht="15.75" thickBot="1" x14ac:dyDescent="0.4">
      <c r="A78" s="59" t="s">
        <v>157</v>
      </c>
    </row>
    <row r="79" spans="1:2" ht="15.75" thickBot="1" x14ac:dyDescent="0.4">
      <c r="A79" s="59" t="s">
        <v>158</v>
      </c>
    </row>
    <row r="80" spans="1:2" ht="15.75" thickBot="1" x14ac:dyDescent="0.4">
      <c r="A80" s="60"/>
    </row>
    <row r="81" spans="1:2" ht="15.4" x14ac:dyDescent="0.35">
      <c r="A81" s="66" t="s">
        <v>165</v>
      </c>
      <c r="B81" s="110" t="s">
        <v>205</v>
      </c>
    </row>
    <row r="82" spans="1:2" ht="15.4" x14ac:dyDescent="0.35">
      <c r="A82" s="67" t="s">
        <v>166</v>
      </c>
    </row>
    <row r="83" spans="1:2" ht="15.4" x14ac:dyDescent="0.35">
      <c r="A83" s="67" t="s">
        <v>167</v>
      </c>
    </row>
    <row r="84" spans="1:2" ht="15.4" x14ac:dyDescent="0.35">
      <c r="A84" s="67" t="s">
        <v>168</v>
      </c>
    </row>
    <row r="85" spans="1:2" ht="15.4" x14ac:dyDescent="0.35">
      <c r="A85" s="67" t="s">
        <v>169</v>
      </c>
    </row>
    <row r="86" spans="1:2" ht="15.75" thickBot="1" x14ac:dyDescent="0.4">
      <c r="A86" s="68" t="s">
        <v>164</v>
      </c>
    </row>
  </sheetData>
  <conditionalFormatting sqref="B9">
    <cfRule type="containsText" dxfId="56" priority="11" operator="containsText" text="חובה">
      <formula>NOT(ISERROR(SEARCH("חובה",B9)))</formula>
    </cfRule>
  </conditionalFormatting>
  <conditionalFormatting sqref="B16">
    <cfRule type="containsText" dxfId="55" priority="10" operator="containsText" text="חובה">
      <formula>NOT(ISERROR(SEARCH("חובה",B16)))</formula>
    </cfRule>
  </conditionalFormatting>
  <conditionalFormatting sqref="B23">
    <cfRule type="containsText" dxfId="54" priority="9" operator="containsText" text="חובה">
      <formula>NOT(ISERROR(SEARCH("חובה",B23)))</formula>
    </cfRule>
  </conditionalFormatting>
  <conditionalFormatting sqref="B28">
    <cfRule type="containsText" dxfId="53" priority="8" operator="containsText" text="חובה">
      <formula>NOT(ISERROR(SEARCH("חובה",B28)))</formula>
    </cfRule>
  </conditionalFormatting>
  <conditionalFormatting sqref="B35">
    <cfRule type="containsText" dxfId="52" priority="7" operator="containsText" text="חובה">
      <formula>NOT(ISERROR(SEARCH("חובה",B35)))</formula>
    </cfRule>
  </conditionalFormatting>
  <conditionalFormatting sqref="B42">
    <cfRule type="containsText" dxfId="51" priority="6" operator="containsText" text="חובה">
      <formula>NOT(ISERROR(SEARCH("חובה",B42)))</formula>
    </cfRule>
  </conditionalFormatting>
  <conditionalFormatting sqref="B51">
    <cfRule type="containsText" dxfId="50" priority="5" operator="containsText" text="חובה">
      <formula>NOT(ISERROR(SEARCH("חובה",B51)))</formula>
    </cfRule>
  </conditionalFormatting>
  <conditionalFormatting sqref="B58">
    <cfRule type="containsText" dxfId="49" priority="4" operator="containsText" text="חובה">
      <formula>NOT(ISERROR(SEARCH("חובה",B58)))</formula>
    </cfRule>
  </conditionalFormatting>
  <conditionalFormatting sqref="B65">
    <cfRule type="containsText" dxfId="48" priority="3" operator="containsText" text="חובה">
      <formula>NOT(ISERROR(SEARCH("חובה",B65)))</formula>
    </cfRule>
  </conditionalFormatting>
  <conditionalFormatting sqref="B72">
    <cfRule type="containsText" dxfId="47" priority="2" operator="containsText" text="חובה">
      <formula>NOT(ISERROR(SEARCH("חובה",B72)))</formula>
    </cfRule>
  </conditionalFormatting>
  <conditionalFormatting sqref="B81">
    <cfRule type="containsText" dxfId="46" priority="1" operator="containsText" text="חובה">
      <formula>NOT(ISERROR(SEARCH("חובה",B81)))</formula>
    </cfRule>
  </conditionalFormatting>
  <pageMargins left="0.11811023622047245" right="0.11811023622047245" top="0.15748031496062992" bottom="0.15748031496062992"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FBD0-54D9-4B32-9095-10DC5ADE6977}">
  <sheetPr>
    <tabColor rgb="FFFF0000"/>
  </sheetPr>
  <dimension ref="A2:AF110"/>
  <sheetViews>
    <sheetView rightToLeft="1" workbookViewId="0">
      <selection activeCell="B2" sqref="B2:R2"/>
    </sheetView>
  </sheetViews>
  <sheetFormatPr defaultColWidth="8.9375" defaultRowHeight="16.5" x14ac:dyDescent="0.45"/>
  <cols>
    <col min="1" max="1" width="0.875" style="37" customWidth="1"/>
    <col min="2" max="2" width="34.3125" style="37" bestFit="1" customWidth="1"/>
    <col min="3" max="3" width="0.875" style="37" customWidth="1"/>
    <col min="4" max="4" width="11.3125" style="37" bestFit="1" customWidth="1"/>
    <col min="5" max="5" width="10.5" style="37" bestFit="1" customWidth="1"/>
    <col min="6" max="6" width="0.875" style="37" customWidth="1"/>
    <col min="7" max="7" width="11.3125" style="37" bestFit="1" customWidth="1"/>
    <col min="8" max="8" width="10.5" style="37" bestFit="1" customWidth="1"/>
    <col min="9" max="9" width="0.875" style="37" customWidth="1"/>
    <col min="10" max="10" width="11.3125" style="37" bestFit="1" customWidth="1"/>
    <col min="11" max="11" width="10.5" style="37" bestFit="1" customWidth="1"/>
    <col min="12" max="12" width="0.875" style="37" customWidth="1"/>
    <col min="13" max="13" width="11.3125" style="37" bestFit="1" customWidth="1"/>
    <col min="14" max="14" width="10.5" style="37" bestFit="1" customWidth="1"/>
    <col min="15" max="15" width="0.875" style="37" customWidth="1"/>
    <col min="16" max="16" width="12.4375" style="37" customWidth="1"/>
    <col min="17" max="17" width="10.1875" style="37" customWidth="1"/>
    <col min="18" max="18" width="0.875" style="37" customWidth="1"/>
    <col min="19" max="20" width="10.1875" style="37" customWidth="1"/>
    <col min="21" max="21" width="0.875" style="37" customWidth="1"/>
    <col min="22" max="23" width="10.5" style="37" customWidth="1"/>
    <col min="24" max="24" width="0.875" style="37" customWidth="1"/>
    <col min="25" max="26" width="10.5" style="37" customWidth="1"/>
    <col min="27" max="27" width="0.875" style="37" customWidth="1"/>
    <col min="28" max="29" width="10.5" style="37" customWidth="1"/>
    <col min="30" max="30" width="0.875" style="37" customWidth="1"/>
    <col min="31" max="32" width="10.5" style="37" customWidth="1"/>
    <col min="33" max="16384" width="8.9375" style="37"/>
  </cols>
  <sheetData>
    <row r="2" spans="2:18" s="38" customFormat="1" ht="16.5" customHeight="1" x14ac:dyDescent="0.5">
      <c r="B2" s="161" t="s">
        <v>176</v>
      </c>
      <c r="C2" s="161"/>
      <c r="D2" s="161"/>
      <c r="E2" s="161"/>
      <c r="F2" s="161"/>
      <c r="G2" s="161"/>
      <c r="H2" s="161"/>
      <c r="I2" s="161"/>
      <c r="J2" s="161"/>
      <c r="K2" s="161"/>
      <c r="L2" s="161"/>
      <c r="M2" s="161"/>
      <c r="N2" s="161"/>
      <c r="O2" s="161"/>
      <c r="P2" s="161"/>
      <c r="Q2" s="161"/>
      <c r="R2" s="161"/>
    </row>
    <row r="3" spans="2:18" s="38" customFormat="1" ht="16.5" customHeight="1" thickBot="1" x14ac:dyDescent="0.55000000000000004">
      <c r="B3" s="49"/>
      <c r="C3" s="49"/>
      <c r="D3" s="49"/>
      <c r="E3" s="49"/>
      <c r="F3" s="49"/>
      <c r="G3" s="49"/>
      <c r="H3" s="49"/>
      <c r="I3" s="49"/>
      <c r="J3" s="49"/>
      <c r="K3" s="49"/>
      <c r="L3" s="49"/>
      <c r="M3" s="49"/>
      <c r="N3" s="49"/>
      <c r="O3" s="49"/>
      <c r="P3" s="49"/>
      <c r="Q3" s="49"/>
      <c r="R3" s="49"/>
    </row>
    <row r="4" spans="2:18" s="39" customFormat="1" ht="17.25" x14ac:dyDescent="0.45">
      <c r="D4" s="187" t="s">
        <v>209</v>
      </c>
      <c r="E4" s="188"/>
      <c r="G4" s="187" t="s">
        <v>209</v>
      </c>
      <c r="H4" s="188"/>
      <c r="J4" s="187" t="s">
        <v>209</v>
      </c>
      <c r="K4" s="188"/>
      <c r="M4" s="187" t="s">
        <v>209</v>
      </c>
      <c r="N4" s="188"/>
    </row>
    <row r="5" spans="2:18" s="39" customFormat="1" ht="17.649999999999999" thickBot="1" x14ac:dyDescent="0.5">
      <c r="D5" s="194">
        <v>45453</v>
      </c>
      <c r="E5" s="186"/>
      <c r="G5" s="194">
        <v>45481</v>
      </c>
      <c r="H5" s="186"/>
      <c r="J5" s="194">
        <v>45512</v>
      </c>
      <c r="K5" s="186"/>
      <c r="M5" s="185" t="s">
        <v>217</v>
      </c>
      <c r="N5" s="186"/>
    </row>
    <row r="6" spans="2:18" ht="16.899999999999999" thickBot="1" x14ac:dyDescent="0.5">
      <c r="B6" s="58" t="s">
        <v>54</v>
      </c>
      <c r="D6" s="117" t="s">
        <v>195</v>
      </c>
      <c r="E6" s="118" t="s">
        <v>210</v>
      </c>
      <c r="G6" s="117" t="s">
        <v>195</v>
      </c>
      <c r="H6" s="118" t="s">
        <v>210</v>
      </c>
      <c r="J6" s="117" t="s">
        <v>195</v>
      </c>
      <c r="K6" s="118" t="s">
        <v>210</v>
      </c>
      <c r="M6" s="117" t="s">
        <v>195</v>
      </c>
      <c r="N6" s="118" t="s">
        <v>210</v>
      </c>
    </row>
    <row r="7" spans="2:18" ht="16.899999999999999" thickBot="1" x14ac:dyDescent="0.5">
      <c r="B7" s="59" t="s">
        <v>55</v>
      </c>
      <c r="D7" s="136" t="s">
        <v>195</v>
      </c>
      <c r="E7" s="137"/>
      <c r="G7" s="136" t="s">
        <v>195</v>
      </c>
      <c r="H7" s="137"/>
      <c r="J7" s="136" t="s">
        <v>195</v>
      </c>
      <c r="K7" s="137"/>
      <c r="M7" s="136" t="s">
        <v>195</v>
      </c>
      <c r="N7" s="137"/>
    </row>
    <row r="8" spans="2:18" ht="16.899999999999999" thickBot="1" x14ac:dyDescent="0.5">
      <c r="B8" s="59" t="s">
        <v>56</v>
      </c>
      <c r="D8" s="138"/>
      <c r="E8" s="139" t="s">
        <v>210</v>
      </c>
      <c r="G8" s="138" t="s">
        <v>195</v>
      </c>
      <c r="H8" s="139"/>
      <c r="J8" s="138" t="s">
        <v>195</v>
      </c>
      <c r="K8" s="139"/>
      <c r="M8" s="138" t="s">
        <v>195</v>
      </c>
      <c r="N8" s="139"/>
    </row>
    <row r="9" spans="2:18" ht="16.899999999999999" thickBot="1" x14ac:dyDescent="0.5">
      <c r="B9" s="59" t="s">
        <v>57</v>
      </c>
      <c r="D9" s="138" t="s">
        <v>195</v>
      </c>
      <c r="E9" s="139"/>
      <c r="G9" s="138"/>
      <c r="H9" s="139" t="s">
        <v>210</v>
      </c>
      <c r="J9" s="138"/>
      <c r="K9" s="139" t="s">
        <v>210</v>
      </c>
      <c r="M9" s="138" t="s">
        <v>195</v>
      </c>
      <c r="N9" s="139"/>
    </row>
    <row r="10" spans="2:18" ht="16.899999999999999" thickBot="1" x14ac:dyDescent="0.5">
      <c r="B10" s="59" t="s">
        <v>58</v>
      </c>
      <c r="D10" s="138" t="s">
        <v>195</v>
      </c>
      <c r="E10" s="139"/>
      <c r="G10" s="138" t="s">
        <v>195</v>
      </c>
      <c r="H10" s="139"/>
      <c r="J10" s="138" t="s">
        <v>195</v>
      </c>
      <c r="K10" s="139"/>
      <c r="M10" s="138" t="s">
        <v>195</v>
      </c>
      <c r="N10" s="139"/>
    </row>
    <row r="11" spans="2:18" ht="16.899999999999999" thickBot="1" x14ac:dyDescent="0.5">
      <c r="B11" s="59" t="s">
        <v>59</v>
      </c>
      <c r="D11" s="138" t="s">
        <v>195</v>
      </c>
      <c r="E11" s="139"/>
      <c r="G11" s="138" t="s">
        <v>195</v>
      </c>
      <c r="H11" s="139"/>
      <c r="J11" s="138" t="s">
        <v>195</v>
      </c>
      <c r="K11" s="139"/>
      <c r="M11" s="138" t="s">
        <v>195</v>
      </c>
      <c r="N11" s="139"/>
    </row>
    <row r="12" spans="2:18" ht="16.899999999999999" thickBot="1" x14ac:dyDescent="0.5">
      <c r="B12" s="59" t="s">
        <v>60</v>
      </c>
      <c r="D12" s="138" t="s">
        <v>195</v>
      </c>
      <c r="E12" s="139"/>
      <c r="G12" s="138" t="s">
        <v>195</v>
      </c>
      <c r="H12" s="139"/>
      <c r="J12" s="138" t="s">
        <v>195</v>
      </c>
      <c r="K12" s="139"/>
      <c r="M12" s="138" t="s">
        <v>195</v>
      </c>
      <c r="N12" s="139"/>
    </row>
    <row r="13" spans="2:18" ht="16.899999999999999" thickBot="1" x14ac:dyDescent="0.5">
      <c r="B13" s="59" t="s">
        <v>61</v>
      </c>
      <c r="D13" s="138"/>
      <c r="E13" s="139" t="s">
        <v>210</v>
      </c>
      <c r="G13" s="138" t="s">
        <v>195</v>
      </c>
      <c r="H13" s="139"/>
      <c r="J13" s="138" t="s">
        <v>195</v>
      </c>
      <c r="K13" s="139"/>
      <c r="M13" s="138" t="s">
        <v>195</v>
      </c>
      <c r="N13" s="139"/>
    </row>
    <row r="14" spans="2:18" ht="16.899999999999999" thickBot="1" x14ac:dyDescent="0.5">
      <c r="B14" s="59" t="s">
        <v>62</v>
      </c>
      <c r="D14" s="138"/>
      <c r="E14" s="139" t="s">
        <v>210</v>
      </c>
      <c r="G14" s="138" t="s">
        <v>195</v>
      </c>
      <c r="H14" s="139"/>
      <c r="J14" s="138" t="s">
        <v>195</v>
      </c>
      <c r="K14" s="139"/>
      <c r="M14" s="138" t="s">
        <v>195</v>
      </c>
      <c r="N14" s="139"/>
    </row>
    <row r="15" spans="2:18" ht="16.899999999999999" thickBot="1" x14ac:dyDescent="0.5">
      <c r="B15" s="59" t="s">
        <v>63</v>
      </c>
      <c r="D15" s="140" t="s">
        <v>195</v>
      </c>
      <c r="E15" s="141"/>
      <c r="G15" s="140" t="s">
        <v>195</v>
      </c>
      <c r="H15" s="141"/>
      <c r="J15" s="140" t="s">
        <v>195</v>
      </c>
      <c r="K15" s="141"/>
      <c r="M15" s="140" t="s">
        <v>195</v>
      </c>
      <c r="N15" s="141"/>
    </row>
    <row r="16" spans="2:18" ht="16.899999999999999" thickBot="1" x14ac:dyDescent="0.5">
      <c r="B16" s="109"/>
    </row>
    <row r="17" spans="1:15" ht="17.25" x14ac:dyDescent="0.45">
      <c r="B17" s="60"/>
      <c r="D17" s="187" t="s">
        <v>209</v>
      </c>
      <c r="E17" s="188"/>
      <c r="F17" s="39"/>
      <c r="G17" s="187" t="s">
        <v>209</v>
      </c>
      <c r="H17" s="188"/>
      <c r="I17" s="39"/>
      <c r="J17" s="187" t="s">
        <v>209</v>
      </c>
      <c r="K17" s="188"/>
      <c r="L17" s="39"/>
      <c r="M17" s="187" t="s">
        <v>209</v>
      </c>
      <c r="N17" s="188"/>
      <c r="O17" s="39"/>
    </row>
    <row r="18" spans="1:15" ht="17.649999999999999" thickBot="1" x14ac:dyDescent="0.5">
      <c r="A18" s="37" t="s">
        <v>211</v>
      </c>
      <c r="D18" s="185"/>
      <c r="E18" s="186"/>
      <c r="F18" s="39"/>
      <c r="G18" s="185"/>
      <c r="H18" s="186"/>
      <c r="I18" s="39"/>
      <c r="J18" s="185"/>
      <c r="K18" s="186"/>
      <c r="L18" s="39"/>
      <c r="M18" s="185"/>
      <c r="N18" s="186"/>
      <c r="O18" s="39"/>
    </row>
    <row r="19" spans="1:15" ht="16.899999999999999" thickBot="1" x14ac:dyDescent="0.5">
      <c r="B19" s="58" t="s">
        <v>64</v>
      </c>
      <c r="D19" s="117" t="s">
        <v>195</v>
      </c>
      <c r="E19" s="118" t="s">
        <v>210</v>
      </c>
      <c r="G19" s="117" t="s">
        <v>195</v>
      </c>
      <c r="H19" s="118" t="s">
        <v>210</v>
      </c>
      <c r="J19" s="117" t="s">
        <v>195</v>
      </c>
      <c r="K19" s="118" t="s">
        <v>210</v>
      </c>
      <c r="M19" s="117" t="s">
        <v>195</v>
      </c>
      <c r="N19" s="118" t="s">
        <v>210</v>
      </c>
    </row>
    <row r="20" spans="1:15" ht="16.899999999999999" thickBot="1" x14ac:dyDescent="0.5">
      <c r="B20" s="59" t="s">
        <v>65</v>
      </c>
      <c r="D20" s="176" t="s">
        <v>271</v>
      </c>
      <c r="E20" s="177"/>
      <c r="F20" s="177"/>
      <c r="G20" s="177"/>
      <c r="H20" s="177"/>
      <c r="I20" s="177"/>
      <c r="J20" s="177"/>
      <c r="K20" s="177"/>
      <c r="L20" s="177"/>
      <c r="M20" s="177"/>
      <c r="N20" s="178"/>
    </row>
    <row r="21" spans="1:15" ht="16.899999999999999" thickBot="1" x14ac:dyDescent="0.5">
      <c r="B21" s="59" t="s">
        <v>66</v>
      </c>
      <c r="D21" s="179"/>
      <c r="E21" s="180"/>
      <c r="F21" s="180"/>
      <c r="G21" s="180"/>
      <c r="H21" s="180"/>
      <c r="I21" s="180"/>
      <c r="J21" s="180"/>
      <c r="K21" s="180"/>
      <c r="L21" s="180"/>
      <c r="M21" s="180"/>
      <c r="N21" s="181"/>
    </row>
    <row r="22" spans="1:15" ht="16.899999999999999" thickBot="1" x14ac:dyDescent="0.5">
      <c r="B22" s="59" t="s">
        <v>67</v>
      </c>
      <c r="D22" s="179"/>
      <c r="E22" s="180"/>
      <c r="F22" s="180"/>
      <c r="G22" s="180"/>
      <c r="H22" s="180"/>
      <c r="I22" s="180"/>
      <c r="J22" s="180"/>
      <c r="K22" s="180"/>
      <c r="L22" s="180"/>
      <c r="M22" s="180"/>
      <c r="N22" s="181"/>
    </row>
    <row r="23" spans="1:15" ht="16.899999999999999" thickBot="1" x14ac:dyDescent="0.5">
      <c r="B23" s="59" t="s">
        <v>68</v>
      </c>
      <c r="D23" s="179"/>
      <c r="E23" s="180"/>
      <c r="F23" s="180"/>
      <c r="G23" s="180"/>
      <c r="H23" s="180"/>
      <c r="I23" s="180"/>
      <c r="J23" s="180"/>
      <c r="K23" s="180"/>
      <c r="L23" s="180"/>
      <c r="M23" s="180"/>
      <c r="N23" s="181"/>
    </row>
    <row r="24" spans="1:15" ht="16.899999999999999" thickBot="1" x14ac:dyDescent="0.5">
      <c r="B24" s="59" t="s">
        <v>69</v>
      </c>
      <c r="D24" s="182"/>
      <c r="E24" s="183"/>
      <c r="F24" s="183"/>
      <c r="G24" s="183"/>
      <c r="H24" s="183"/>
      <c r="I24" s="183"/>
      <c r="J24" s="183"/>
      <c r="K24" s="183"/>
      <c r="L24" s="183"/>
      <c r="M24" s="183"/>
      <c r="N24" s="184"/>
    </row>
    <row r="25" spans="1:15" ht="16.899999999999999" thickBot="1" x14ac:dyDescent="0.5">
      <c r="B25" s="109"/>
    </row>
    <row r="26" spans="1:15" ht="17.25" x14ac:dyDescent="0.45">
      <c r="B26" s="109"/>
      <c r="D26" s="187" t="s">
        <v>209</v>
      </c>
      <c r="E26" s="188"/>
      <c r="F26" s="39"/>
      <c r="G26" s="187" t="s">
        <v>209</v>
      </c>
      <c r="H26" s="188"/>
      <c r="I26" s="39"/>
      <c r="J26" s="187" t="s">
        <v>209</v>
      </c>
      <c r="K26" s="188"/>
      <c r="L26" s="39"/>
      <c r="M26" s="187" t="s">
        <v>209</v>
      </c>
      <c r="N26" s="188"/>
      <c r="O26" s="39"/>
    </row>
    <row r="27" spans="1:15" ht="17.649999999999999" thickBot="1" x14ac:dyDescent="0.5">
      <c r="B27" s="60"/>
      <c r="D27" s="234" t="s">
        <v>241</v>
      </c>
      <c r="E27" s="119"/>
      <c r="F27" s="39"/>
      <c r="G27" s="234" t="s">
        <v>240</v>
      </c>
      <c r="H27" s="119"/>
      <c r="I27" s="39"/>
      <c r="J27" s="234" t="s">
        <v>225</v>
      </c>
      <c r="K27" s="119"/>
      <c r="L27" s="39"/>
      <c r="M27" s="234" t="s">
        <v>238</v>
      </c>
      <c r="N27" s="119"/>
      <c r="O27" s="39"/>
    </row>
    <row r="28" spans="1:15" ht="16.899999999999999" thickBot="1" x14ac:dyDescent="0.5">
      <c r="B28" s="58" t="s">
        <v>70</v>
      </c>
      <c r="D28" s="114" t="s">
        <v>195</v>
      </c>
      <c r="E28" s="115" t="s">
        <v>210</v>
      </c>
      <c r="G28" s="117" t="s">
        <v>195</v>
      </c>
      <c r="H28" s="118" t="s">
        <v>210</v>
      </c>
      <c r="J28" s="117" t="s">
        <v>195</v>
      </c>
      <c r="K28" s="118" t="s">
        <v>210</v>
      </c>
      <c r="M28" s="117" t="s">
        <v>195</v>
      </c>
      <c r="N28" s="118" t="s">
        <v>210</v>
      </c>
    </row>
    <row r="29" spans="1:15" ht="16.899999999999999" thickBot="1" x14ac:dyDescent="0.5">
      <c r="B29" s="59" t="s">
        <v>71</v>
      </c>
      <c r="D29" s="176" t="s">
        <v>272</v>
      </c>
      <c r="E29" s="178"/>
      <c r="G29" s="136"/>
      <c r="H29" s="142" t="s">
        <v>210</v>
      </c>
      <c r="J29" s="136" t="s">
        <v>195</v>
      </c>
      <c r="K29" s="137"/>
      <c r="M29" s="136"/>
      <c r="N29" s="137"/>
    </row>
    <row r="30" spans="1:15" ht="16.899999999999999" thickBot="1" x14ac:dyDescent="0.5">
      <c r="B30" s="59" t="s">
        <v>72</v>
      </c>
      <c r="D30" s="179"/>
      <c r="E30" s="181"/>
      <c r="G30" s="138"/>
      <c r="H30" s="139" t="s">
        <v>210</v>
      </c>
      <c r="J30" s="138"/>
      <c r="K30" s="139" t="s">
        <v>210</v>
      </c>
      <c r="M30" s="138"/>
      <c r="N30" s="139"/>
    </row>
    <row r="31" spans="1:15" ht="16.899999999999999" thickBot="1" x14ac:dyDescent="0.5">
      <c r="B31" s="59" t="s">
        <v>73</v>
      </c>
      <c r="D31" s="179"/>
      <c r="E31" s="181"/>
      <c r="G31" s="138" t="s">
        <v>195</v>
      </c>
      <c r="H31" s="139"/>
      <c r="J31" s="138" t="s">
        <v>195</v>
      </c>
      <c r="K31" s="139"/>
      <c r="M31" s="138"/>
      <c r="N31" s="139"/>
    </row>
    <row r="32" spans="1:15" ht="16.899999999999999" thickBot="1" x14ac:dyDescent="0.5">
      <c r="B32" s="59" t="s">
        <v>74</v>
      </c>
      <c r="D32" s="179"/>
      <c r="E32" s="181"/>
      <c r="G32" s="138" t="s">
        <v>195</v>
      </c>
      <c r="H32" s="139"/>
      <c r="J32" s="138"/>
      <c r="K32" s="139" t="s">
        <v>210</v>
      </c>
      <c r="M32" s="138"/>
      <c r="N32" s="139"/>
    </row>
    <row r="33" spans="2:32" ht="16.899999999999999" thickBot="1" x14ac:dyDescent="0.5">
      <c r="B33" s="59" t="s">
        <v>75</v>
      </c>
      <c r="D33" s="182"/>
      <c r="E33" s="184"/>
      <c r="G33" s="140" t="s">
        <v>195</v>
      </c>
      <c r="H33" s="141"/>
      <c r="J33" s="140" t="s">
        <v>195</v>
      </c>
      <c r="K33" s="141"/>
      <c r="M33" s="140"/>
      <c r="N33" s="141"/>
    </row>
    <row r="34" spans="2:32" ht="16.899999999999999" thickBot="1" x14ac:dyDescent="0.5">
      <c r="B34" s="109"/>
    </row>
    <row r="35" spans="2:32" ht="17.25" x14ac:dyDescent="0.45">
      <c r="B35" s="109"/>
      <c r="D35" s="187" t="s">
        <v>209</v>
      </c>
      <c r="E35" s="188"/>
      <c r="F35" s="39"/>
      <c r="G35" s="117" t="s">
        <v>209</v>
      </c>
      <c r="H35" s="118"/>
      <c r="I35" s="39"/>
      <c r="J35" s="117" t="s">
        <v>209</v>
      </c>
      <c r="K35" s="118"/>
      <c r="L35" s="39"/>
      <c r="M35" s="117" t="s">
        <v>209</v>
      </c>
      <c r="N35" s="118"/>
      <c r="O35" s="39"/>
    </row>
    <row r="36" spans="2:32" ht="17.649999999999999" thickBot="1" x14ac:dyDescent="0.5">
      <c r="B36" s="60"/>
      <c r="D36" s="234" t="s">
        <v>255</v>
      </c>
      <c r="E36" s="119"/>
      <c r="F36" s="39"/>
      <c r="G36" s="234" t="s">
        <v>254</v>
      </c>
      <c r="H36" s="119"/>
      <c r="I36" s="39"/>
      <c r="J36" s="234" t="s">
        <v>253</v>
      </c>
      <c r="K36" s="119"/>
      <c r="L36" s="39"/>
      <c r="M36" s="234" t="s">
        <v>252</v>
      </c>
      <c r="N36" s="119"/>
      <c r="O36" s="39"/>
    </row>
    <row r="37" spans="2:32" ht="16.899999999999999" thickBot="1" x14ac:dyDescent="0.5">
      <c r="B37" s="58" t="s">
        <v>76</v>
      </c>
      <c r="D37" s="117" t="s">
        <v>195</v>
      </c>
      <c r="E37" s="118" t="s">
        <v>210</v>
      </c>
      <c r="G37" s="117" t="s">
        <v>195</v>
      </c>
      <c r="H37" s="118" t="s">
        <v>210</v>
      </c>
      <c r="J37" s="117" t="s">
        <v>195</v>
      </c>
      <c r="K37" s="118" t="s">
        <v>210</v>
      </c>
      <c r="M37" s="117" t="s">
        <v>195</v>
      </c>
      <c r="N37" s="118" t="s">
        <v>210</v>
      </c>
    </row>
    <row r="38" spans="2:32" ht="16.899999999999999" thickBot="1" x14ac:dyDescent="0.5">
      <c r="B38" s="59" t="s">
        <v>77</v>
      </c>
      <c r="D38" s="176" t="s">
        <v>273</v>
      </c>
      <c r="E38" s="177"/>
      <c r="F38" s="177"/>
      <c r="G38" s="177"/>
      <c r="H38" s="177"/>
      <c r="I38" s="177"/>
      <c r="J38" s="177"/>
      <c r="K38" s="177"/>
      <c r="L38" s="177"/>
      <c r="M38" s="177"/>
      <c r="N38" s="178"/>
    </row>
    <row r="39" spans="2:32" ht="16.899999999999999" thickBot="1" x14ac:dyDescent="0.5">
      <c r="B39" s="59" t="s">
        <v>78</v>
      </c>
      <c r="D39" s="179"/>
      <c r="E39" s="180"/>
      <c r="F39" s="180"/>
      <c r="G39" s="180"/>
      <c r="H39" s="180"/>
      <c r="I39" s="180"/>
      <c r="J39" s="180"/>
      <c r="K39" s="180"/>
      <c r="L39" s="180"/>
      <c r="M39" s="180"/>
      <c r="N39" s="181"/>
    </row>
    <row r="40" spans="2:32" ht="16.899999999999999" thickBot="1" x14ac:dyDescent="0.5">
      <c r="B40" s="59" t="s">
        <v>79</v>
      </c>
      <c r="D40" s="179"/>
      <c r="E40" s="180"/>
      <c r="F40" s="180"/>
      <c r="G40" s="180"/>
      <c r="H40" s="180"/>
      <c r="I40" s="180"/>
      <c r="J40" s="180"/>
      <c r="K40" s="180"/>
      <c r="L40" s="180"/>
      <c r="M40" s="180"/>
      <c r="N40" s="181"/>
    </row>
    <row r="41" spans="2:32" ht="16.899999999999999" thickBot="1" x14ac:dyDescent="0.5">
      <c r="B41" s="59" t="s">
        <v>80</v>
      </c>
      <c r="D41" s="179"/>
      <c r="E41" s="180"/>
      <c r="F41" s="180"/>
      <c r="G41" s="180"/>
      <c r="H41" s="180"/>
      <c r="I41" s="180"/>
      <c r="J41" s="180"/>
      <c r="K41" s="180"/>
      <c r="L41" s="180"/>
      <c r="M41" s="180"/>
      <c r="N41" s="181"/>
    </row>
    <row r="42" spans="2:32" ht="16.899999999999999" thickBot="1" x14ac:dyDescent="0.5">
      <c r="B42" s="59" t="s">
        <v>81</v>
      </c>
      <c r="D42" s="182"/>
      <c r="E42" s="183"/>
      <c r="F42" s="183"/>
      <c r="G42" s="183"/>
      <c r="H42" s="183"/>
      <c r="I42" s="183"/>
      <c r="J42" s="183"/>
      <c r="K42" s="183"/>
      <c r="L42" s="183"/>
      <c r="M42" s="183"/>
      <c r="N42" s="184"/>
    </row>
    <row r="43" spans="2:32" ht="16.899999999999999" thickBot="1" x14ac:dyDescent="0.5">
      <c r="B43" s="109"/>
    </row>
    <row r="44" spans="2:32" ht="17.25" x14ac:dyDescent="0.45">
      <c r="B44" s="109"/>
      <c r="D44" s="143" t="s">
        <v>209</v>
      </c>
      <c r="E44" s="144"/>
      <c r="F44" s="39"/>
      <c r="G44" s="117" t="s">
        <v>209</v>
      </c>
      <c r="H44" s="118"/>
      <c r="I44" s="39"/>
      <c r="J44" s="117" t="s">
        <v>209</v>
      </c>
      <c r="K44" s="118"/>
      <c r="L44" s="39"/>
      <c r="M44" s="117" t="s">
        <v>209</v>
      </c>
      <c r="N44" s="118"/>
      <c r="O44" s="39"/>
      <c r="P44" s="117" t="s">
        <v>209</v>
      </c>
      <c r="Q44" s="118"/>
      <c r="S44" s="187" t="s">
        <v>209</v>
      </c>
      <c r="T44" s="188"/>
      <c r="U44" s="39"/>
      <c r="V44" s="187" t="s">
        <v>209</v>
      </c>
      <c r="W44" s="188"/>
      <c r="X44" s="39"/>
      <c r="Y44" s="187" t="s">
        <v>209</v>
      </c>
      <c r="Z44" s="188"/>
      <c r="AA44" s="39"/>
      <c r="AB44" s="187" t="s">
        <v>209</v>
      </c>
      <c r="AC44" s="188"/>
      <c r="AD44" s="39"/>
      <c r="AE44" s="187" t="s">
        <v>209</v>
      </c>
      <c r="AF44" s="188"/>
    </row>
    <row r="45" spans="2:32" ht="17.649999999999999" thickBot="1" x14ac:dyDescent="0.5">
      <c r="B45" s="60"/>
      <c r="D45" s="148">
        <v>45453</v>
      </c>
      <c r="E45" s="131"/>
      <c r="F45" s="39"/>
      <c r="G45" s="130">
        <v>45475</v>
      </c>
      <c r="H45" s="119"/>
      <c r="I45" s="39"/>
      <c r="J45" s="130">
        <v>45495</v>
      </c>
      <c r="K45" s="119"/>
      <c r="L45" s="39"/>
      <c r="M45" s="130">
        <v>45518</v>
      </c>
      <c r="N45" s="119"/>
      <c r="O45" s="39"/>
      <c r="P45" s="130">
        <v>45538</v>
      </c>
      <c r="Q45" s="119"/>
      <c r="S45" s="194">
        <v>45558</v>
      </c>
      <c r="T45" s="186"/>
      <c r="U45" s="39"/>
      <c r="V45" s="194">
        <v>45565</v>
      </c>
      <c r="W45" s="186"/>
      <c r="X45" s="39"/>
      <c r="Y45" s="194">
        <v>45614</v>
      </c>
      <c r="Z45" s="186"/>
      <c r="AA45" s="39"/>
      <c r="AB45" s="194">
        <v>45623</v>
      </c>
      <c r="AC45" s="186"/>
      <c r="AD45" s="39"/>
      <c r="AE45" s="194">
        <v>45637</v>
      </c>
      <c r="AF45" s="186"/>
    </row>
    <row r="46" spans="2:32" ht="16.899999999999999" thickBot="1" x14ac:dyDescent="0.5">
      <c r="B46" s="58" t="s">
        <v>88</v>
      </c>
      <c r="D46" s="149" t="s">
        <v>195</v>
      </c>
      <c r="E46" s="150" t="s">
        <v>210</v>
      </c>
      <c r="G46" s="149" t="s">
        <v>195</v>
      </c>
      <c r="H46" s="150" t="s">
        <v>210</v>
      </c>
      <c r="J46" s="149" t="s">
        <v>195</v>
      </c>
      <c r="K46" s="150" t="s">
        <v>210</v>
      </c>
      <c r="M46" s="149" t="s">
        <v>195</v>
      </c>
      <c r="N46" s="150" t="s">
        <v>210</v>
      </c>
      <c r="P46" s="149" t="s">
        <v>195</v>
      </c>
      <c r="Q46" s="150" t="s">
        <v>210</v>
      </c>
      <c r="S46" s="149" t="s">
        <v>195</v>
      </c>
      <c r="T46" s="150" t="s">
        <v>210</v>
      </c>
      <c r="V46" s="149" t="s">
        <v>195</v>
      </c>
      <c r="W46" s="150" t="s">
        <v>210</v>
      </c>
      <c r="Y46" s="149" t="s">
        <v>195</v>
      </c>
      <c r="Z46" s="150" t="s">
        <v>210</v>
      </c>
      <c r="AB46" s="149" t="s">
        <v>195</v>
      </c>
      <c r="AC46" s="150" t="s">
        <v>210</v>
      </c>
      <c r="AE46" s="149" t="s">
        <v>195</v>
      </c>
      <c r="AF46" s="150" t="s">
        <v>210</v>
      </c>
    </row>
    <row r="47" spans="2:32" ht="16.899999999999999" thickBot="1" x14ac:dyDescent="0.5">
      <c r="B47" s="59" t="s">
        <v>89</v>
      </c>
      <c r="D47" s="151" t="s">
        <v>195</v>
      </c>
      <c r="E47" s="152"/>
      <c r="F47"/>
      <c r="G47" s="151" t="s">
        <v>195</v>
      </c>
      <c r="H47" s="152"/>
      <c r="I47"/>
      <c r="J47" s="151" t="s">
        <v>195</v>
      </c>
      <c r="K47" s="152"/>
      <c r="L47"/>
      <c r="M47" s="151" t="s">
        <v>195</v>
      </c>
      <c r="N47" s="152"/>
      <c r="O47"/>
      <c r="P47" s="151" t="s">
        <v>195</v>
      </c>
      <c r="Q47" s="152"/>
      <c r="S47" s="151" t="s">
        <v>195</v>
      </c>
      <c r="T47" s="152"/>
      <c r="V47" s="151" t="s">
        <v>195</v>
      </c>
      <c r="W47" s="152"/>
      <c r="Y47" s="151" t="s">
        <v>195</v>
      </c>
      <c r="Z47" s="152"/>
      <c r="AB47" s="151" t="s">
        <v>195</v>
      </c>
      <c r="AC47" s="152"/>
      <c r="AE47" s="151" t="s">
        <v>195</v>
      </c>
      <c r="AF47" s="152"/>
    </row>
    <row r="48" spans="2:32" ht="16.899999999999999" thickBot="1" x14ac:dyDescent="0.5">
      <c r="B48" s="59" t="s">
        <v>90</v>
      </c>
      <c r="D48" s="153" t="s">
        <v>195</v>
      </c>
      <c r="E48" s="154"/>
      <c r="G48" s="153" t="s">
        <v>195</v>
      </c>
      <c r="H48" s="154"/>
      <c r="J48" s="153" t="s">
        <v>195</v>
      </c>
      <c r="K48" s="154"/>
      <c r="M48" s="153" t="s">
        <v>195</v>
      </c>
      <c r="N48" s="154"/>
      <c r="P48" s="153" t="s">
        <v>195</v>
      </c>
      <c r="Q48" s="154"/>
      <c r="S48" s="153" t="s">
        <v>195</v>
      </c>
      <c r="T48" s="154"/>
      <c r="V48" s="153" t="s">
        <v>195</v>
      </c>
      <c r="W48" s="154"/>
      <c r="Y48" s="153" t="s">
        <v>195</v>
      </c>
      <c r="Z48" s="154"/>
      <c r="AB48" s="153" t="s">
        <v>195</v>
      </c>
      <c r="AC48" s="154"/>
      <c r="AE48" s="153" t="s">
        <v>195</v>
      </c>
      <c r="AF48" s="154"/>
    </row>
    <row r="49" spans="2:32" ht="16.899999999999999" thickBot="1" x14ac:dyDescent="0.5">
      <c r="B49" s="59" t="s">
        <v>91</v>
      </c>
      <c r="D49" s="155" t="s">
        <v>195</v>
      </c>
      <c r="E49" s="156"/>
      <c r="G49" s="155" t="s">
        <v>195</v>
      </c>
      <c r="H49" s="156"/>
      <c r="J49" s="155" t="s">
        <v>195</v>
      </c>
      <c r="K49" s="156"/>
      <c r="M49" s="155" t="s">
        <v>195</v>
      </c>
      <c r="N49" s="156"/>
      <c r="P49" s="155" t="s">
        <v>195</v>
      </c>
      <c r="Q49" s="156"/>
      <c r="S49" s="155" t="s">
        <v>195</v>
      </c>
      <c r="T49" s="156"/>
      <c r="V49" s="155" t="s">
        <v>195</v>
      </c>
      <c r="W49" s="156"/>
      <c r="Y49" s="155" t="s">
        <v>195</v>
      </c>
      <c r="Z49" s="156"/>
      <c r="AB49" s="155" t="s">
        <v>195</v>
      </c>
      <c r="AC49" s="156"/>
      <c r="AE49" s="155" t="s">
        <v>195</v>
      </c>
      <c r="AF49" s="156"/>
    </row>
    <row r="50" spans="2:32" ht="16.899999999999999" thickBot="1" x14ac:dyDescent="0.5">
      <c r="B50" s="109"/>
    </row>
    <row r="51" spans="2:32" ht="17.25" x14ac:dyDescent="0.45">
      <c r="B51" s="109"/>
      <c r="D51" s="187" t="s">
        <v>209</v>
      </c>
      <c r="E51" s="188"/>
      <c r="F51" s="39"/>
      <c r="G51" s="117" t="s">
        <v>209</v>
      </c>
      <c r="H51" s="118"/>
      <c r="I51" s="39"/>
      <c r="J51" s="117" t="s">
        <v>209</v>
      </c>
      <c r="K51" s="118"/>
      <c r="L51" s="39"/>
      <c r="M51" s="117" t="s">
        <v>209</v>
      </c>
      <c r="N51" s="118"/>
      <c r="O51" s="39"/>
      <c r="P51" s="117" t="s">
        <v>209</v>
      </c>
      <c r="Q51" s="118"/>
      <c r="S51" s="187" t="s">
        <v>209</v>
      </c>
      <c r="T51" s="188"/>
      <c r="U51" s="39"/>
    </row>
    <row r="52" spans="2:32" ht="17.649999999999999" thickBot="1" x14ac:dyDescent="0.5">
      <c r="B52" s="60"/>
      <c r="D52" s="234" t="s">
        <v>236</v>
      </c>
      <c r="E52" s="119"/>
      <c r="F52" s="39"/>
      <c r="G52" s="234" t="s">
        <v>235</v>
      </c>
      <c r="H52" s="119"/>
      <c r="I52" s="39"/>
      <c r="J52" s="234" t="s">
        <v>234</v>
      </c>
      <c r="K52" s="119"/>
      <c r="L52" s="39"/>
      <c r="M52" s="234" t="s">
        <v>232</v>
      </c>
      <c r="N52" s="119"/>
      <c r="O52" s="39"/>
      <c r="P52" s="234" t="s">
        <v>231</v>
      </c>
      <c r="Q52" s="119"/>
      <c r="S52" s="234" t="s">
        <v>230</v>
      </c>
      <c r="T52" s="119"/>
      <c r="U52" s="39"/>
    </row>
    <row r="53" spans="2:32" ht="16.899999999999999" thickBot="1" x14ac:dyDescent="0.5">
      <c r="B53" s="58" t="s">
        <v>96</v>
      </c>
      <c r="D53" s="117" t="s">
        <v>195</v>
      </c>
      <c r="E53" s="118" t="s">
        <v>210</v>
      </c>
      <c r="G53" s="117" t="s">
        <v>195</v>
      </c>
      <c r="H53" s="118" t="s">
        <v>210</v>
      </c>
      <c r="J53" s="117" t="s">
        <v>195</v>
      </c>
      <c r="K53" s="118" t="s">
        <v>210</v>
      </c>
      <c r="M53" s="117" t="s">
        <v>195</v>
      </c>
      <c r="N53" s="118" t="s">
        <v>210</v>
      </c>
      <c r="P53" s="117" t="s">
        <v>195</v>
      </c>
      <c r="Q53" s="118" t="s">
        <v>210</v>
      </c>
      <c r="S53" s="117" t="s">
        <v>195</v>
      </c>
      <c r="T53" s="118" t="s">
        <v>210</v>
      </c>
    </row>
    <row r="54" spans="2:32" ht="16.899999999999999" thickBot="1" x14ac:dyDescent="0.5">
      <c r="B54" s="59" t="s">
        <v>97</v>
      </c>
      <c r="D54" s="187" t="s">
        <v>273</v>
      </c>
      <c r="E54" s="189"/>
      <c r="F54" s="189"/>
      <c r="G54" s="189"/>
      <c r="H54" s="189"/>
      <c r="I54" s="189"/>
      <c r="J54" s="189"/>
      <c r="K54" s="189"/>
      <c r="L54" s="189"/>
      <c r="M54" s="189"/>
      <c r="N54" s="189"/>
      <c r="O54" s="189"/>
      <c r="P54" s="189"/>
      <c r="Q54" s="189"/>
      <c r="R54" s="189"/>
      <c r="S54" s="189"/>
      <c r="T54" s="188"/>
    </row>
    <row r="55" spans="2:32" ht="16.899999999999999" thickBot="1" x14ac:dyDescent="0.5">
      <c r="B55" s="59" t="s">
        <v>56</v>
      </c>
      <c r="D55" s="190"/>
      <c r="E55" s="191"/>
      <c r="F55" s="191"/>
      <c r="G55" s="191"/>
      <c r="H55" s="191"/>
      <c r="I55" s="191"/>
      <c r="J55" s="191"/>
      <c r="K55" s="191"/>
      <c r="L55" s="191"/>
      <c r="M55" s="191"/>
      <c r="N55" s="191"/>
      <c r="O55" s="191"/>
      <c r="P55" s="191"/>
      <c r="Q55" s="191"/>
      <c r="R55" s="191"/>
      <c r="S55" s="191"/>
      <c r="T55" s="192"/>
    </row>
    <row r="56" spans="2:32" ht="16.899999999999999" thickBot="1" x14ac:dyDescent="0.5">
      <c r="B56" s="59" t="s">
        <v>67</v>
      </c>
      <c r="D56" s="190"/>
      <c r="E56" s="191"/>
      <c r="F56" s="191"/>
      <c r="G56" s="191"/>
      <c r="H56" s="191"/>
      <c r="I56" s="191"/>
      <c r="J56" s="191"/>
      <c r="K56" s="191"/>
      <c r="L56" s="191"/>
      <c r="M56" s="191"/>
      <c r="N56" s="191"/>
      <c r="O56" s="191"/>
      <c r="P56" s="191"/>
      <c r="Q56" s="191"/>
      <c r="R56" s="191"/>
      <c r="S56" s="191"/>
      <c r="T56" s="192"/>
    </row>
    <row r="57" spans="2:32" ht="16.899999999999999" thickBot="1" x14ac:dyDescent="0.5">
      <c r="B57" s="59" t="s">
        <v>98</v>
      </c>
      <c r="D57" s="190"/>
      <c r="E57" s="191"/>
      <c r="F57" s="191"/>
      <c r="G57" s="191"/>
      <c r="H57" s="191"/>
      <c r="I57" s="191"/>
      <c r="J57" s="191"/>
      <c r="K57" s="191"/>
      <c r="L57" s="191"/>
      <c r="M57" s="191"/>
      <c r="N57" s="191"/>
      <c r="O57" s="191"/>
      <c r="P57" s="191"/>
      <c r="Q57" s="191"/>
      <c r="R57" s="191"/>
      <c r="S57" s="191"/>
      <c r="T57" s="192"/>
    </row>
    <row r="58" spans="2:32" ht="16.899999999999999" thickBot="1" x14ac:dyDescent="0.5">
      <c r="B58" s="59" t="s">
        <v>99</v>
      </c>
      <c r="D58" s="185"/>
      <c r="E58" s="193"/>
      <c r="F58" s="193"/>
      <c r="G58" s="193"/>
      <c r="H58" s="193"/>
      <c r="I58" s="193"/>
      <c r="J58" s="193"/>
      <c r="K58" s="193"/>
      <c r="L58" s="193"/>
      <c r="M58" s="193"/>
      <c r="N58" s="193"/>
      <c r="O58" s="193"/>
      <c r="P58" s="193"/>
      <c r="Q58" s="193"/>
      <c r="R58" s="193"/>
      <c r="S58" s="193"/>
      <c r="T58" s="186"/>
    </row>
    <row r="59" spans="2:32" ht="16.899999999999999" thickBot="1" x14ac:dyDescent="0.5">
      <c r="B59" s="109"/>
    </row>
    <row r="60" spans="2:32" ht="17.25" x14ac:dyDescent="0.45">
      <c r="B60" s="109"/>
      <c r="D60" s="187" t="s">
        <v>209</v>
      </c>
      <c r="E60" s="188"/>
      <c r="F60" s="39"/>
      <c r="G60" s="187" t="s">
        <v>209</v>
      </c>
      <c r="H60" s="188"/>
      <c r="I60" s="39"/>
      <c r="J60" s="187" t="s">
        <v>209</v>
      </c>
      <c r="K60" s="188"/>
      <c r="L60" s="39"/>
      <c r="M60" s="187" t="s">
        <v>209</v>
      </c>
      <c r="N60" s="188"/>
      <c r="O60" s="39"/>
      <c r="P60" s="187" t="s">
        <v>209</v>
      </c>
      <c r="Q60" s="188"/>
      <c r="S60" s="187" t="s">
        <v>209</v>
      </c>
      <c r="T60" s="188"/>
      <c r="U60" s="39"/>
    </row>
    <row r="61" spans="2:32" ht="17.649999999999999" thickBot="1" x14ac:dyDescent="0.5">
      <c r="B61" s="60"/>
      <c r="D61" s="234" t="s">
        <v>247</v>
      </c>
      <c r="E61" s="119"/>
      <c r="F61" s="39"/>
      <c r="G61" s="234" t="s">
        <v>246</v>
      </c>
      <c r="H61" s="119"/>
      <c r="I61" s="39"/>
      <c r="J61" s="234" t="s">
        <v>245</v>
      </c>
      <c r="K61" s="119"/>
      <c r="L61" s="39"/>
      <c r="M61" s="234" t="s">
        <v>244</v>
      </c>
      <c r="N61" s="119"/>
      <c r="O61" s="39"/>
      <c r="P61" s="234" t="s">
        <v>243</v>
      </c>
      <c r="Q61" s="119"/>
      <c r="S61" s="234" t="s">
        <v>242</v>
      </c>
      <c r="T61" s="119"/>
      <c r="U61" s="39"/>
    </row>
    <row r="62" spans="2:32" ht="16.899999999999999" thickBot="1" x14ac:dyDescent="0.5">
      <c r="B62" s="58" t="s">
        <v>100</v>
      </c>
      <c r="D62" s="117" t="s">
        <v>195</v>
      </c>
      <c r="E62" s="118" t="s">
        <v>210</v>
      </c>
      <c r="G62" s="117" t="s">
        <v>195</v>
      </c>
      <c r="H62" s="118" t="s">
        <v>210</v>
      </c>
      <c r="J62" s="117" t="s">
        <v>195</v>
      </c>
      <c r="K62" s="118" t="s">
        <v>210</v>
      </c>
      <c r="M62" s="117" t="s">
        <v>195</v>
      </c>
      <c r="N62" s="118" t="s">
        <v>210</v>
      </c>
      <c r="P62" s="117" t="s">
        <v>195</v>
      </c>
      <c r="Q62" s="118" t="s">
        <v>210</v>
      </c>
      <c r="S62" s="117" t="s">
        <v>195</v>
      </c>
      <c r="T62" s="118" t="s">
        <v>210</v>
      </c>
    </row>
    <row r="63" spans="2:32" ht="16.899999999999999" thickBot="1" x14ac:dyDescent="0.5">
      <c r="B63" s="59" t="s">
        <v>101</v>
      </c>
      <c r="D63" s="187" t="s">
        <v>273</v>
      </c>
      <c r="E63" s="189"/>
      <c r="F63" s="189"/>
      <c r="G63" s="189"/>
      <c r="H63" s="189"/>
      <c r="I63" s="189"/>
      <c r="J63" s="189"/>
      <c r="K63" s="189"/>
      <c r="L63" s="189"/>
      <c r="M63" s="189"/>
      <c r="N63" s="189"/>
      <c r="O63" s="189"/>
      <c r="P63" s="189"/>
      <c r="Q63" s="189"/>
      <c r="R63" s="189"/>
      <c r="S63" s="189"/>
      <c r="T63" s="188"/>
    </row>
    <row r="64" spans="2:32" ht="16.899999999999999" thickBot="1" x14ac:dyDescent="0.5">
      <c r="B64" s="59" t="s">
        <v>102</v>
      </c>
      <c r="D64" s="190"/>
      <c r="E64" s="191"/>
      <c r="F64" s="191"/>
      <c r="G64" s="191"/>
      <c r="H64" s="191"/>
      <c r="I64" s="191"/>
      <c r="J64" s="191"/>
      <c r="K64" s="191"/>
      <c r="L64" s="191"/>
      <c r="M64" s="191"/>
      <c r="N64" s="191"/>
      <c r="O64" s="191"/>
      <c r="P64" s="191"/>
      <c r="Q64" s="191"/>
      <c r="R64" s="191"/>
      <c r="S64" s="191"/>
      <c r="T64" s="192"/>
    </row>
    <row r="65" spans="2:20" ht="16.899999999999999" thickBot="1" x14ac:dyDescent="0.5">
      <c r="B65" s="59" t="s">
        <v>103</v>
      </c>
      <c r="D65" s="190"/>
      <c r="E65" s="191"/>
      <c r="F65" s="191"/>
      <c r="G65" s="191"/>
      <c r="H65" s="191"/>
      <c r="I65" s="191"/>
      <c r="J65" s="191"/>
      <c r="K65" s="191"/>
      <c r="L65" s="191"/>
      <c r="M65" s="191"/>
      <c r="N65" s="191"/>
      <c r="O65" s="191"/>
      <c r="P65" s="191"/>
      <c r="Q65" s="191"/>
      <c r="R65" s="191"/>
      <c r="S65" s="191"/>
      <c r="T65" s="192"/>
    </row>
    <row r="66" spans="2:20" ht="16.899999999999999" thickBot="1" x14ac:dyDescent="0.5">
      <c r="B66" s="59" t="s">
        <v>104</v>
      </c>
      <c r="D66" s="190"/>
      <c r="E66" s="191"/>
      <c r="F66" s="191"/>
      <c r="G66" s="191"/>
      <c r="H66" s="191"/>
      <c r="I66" s="191"/>
      <c r="J66" s="191"/>
      <c r="K66" s="191"/>
      <c r="L66" s="191"/>
      <c r="M66" s="191"/>
      <c r="N66" s="191"/>
      <c r="O66" s="191"/>
      <c r="P66" s="191"/>
      <c r="Q66" s="191"/>
      <c r="R66" s="191"/>
      <c r="S66" s="191"/>
      <c r="T66" s="192"/>
    </row>
    <row r="67" spans="2:20" ht="16.899999999999999" thickBot="1" x14ac:dyDescent="0.5">
      <c r="B67" s="59" t="s">
        <v>105</v>
      </c>
      <c r="D67" s="185"/>
      <c r="E67" s="193"/>
      <c r="F67" s="193"/>
      <c r="G67" s="193"/>
      <c r="H67" s="193"/>
      <c r="I67" s="193"/>
      <c r="J67" s="193"/>
      <c r="K67" s="193"/>
      <c r="L67" s="193"/>
      <c r="M67" s="193"/>
      <c r="N67" s="193"/>
      <c r="O67" s="193"/>
      <c r="P67" s="193"/>
      <c r="Q67" s="193"/>
      <c r="R67" s="193"/>
      <c r="S67" s="193"/>
      <c r="T67" s="186"/>
    </row>
    <row r="68" spans="2:20" ht="16.899999999999999" thickBot="1" x14ac:dyDescent="0.5">
      <c r="B68" s="109"/>
    </row>
    <row r="69" spans="2:20" ht="17.25" x14ac:dyDescent="0.45">
      <c r="B69" s="109"/>
      <c r="D69" s="187" t="s">
        <v>209</v>
      </c>
      <c r="E69" s="188"/>
      <c r="F69" s="39"/>
      <c r="G69" s="187" t="s">
        <v>209</v>
      </c>
      <c r="H69" s="188"/>
      <c r="I69" s="39"/>
      <c r="J69" s="187" t="s">
        <v>209</v>
      </c>
      <c r="K69" s="188"/>
      <c r="L69" s="39"/>
      <c r="M69" s="187" t="s">
        <v>209</v>
      </c>
      <c r="N69" s="188"/>
      <c r="O69" s="39"/>
      <c r="P69" s="187" t="s">
        <v>209</v>
      </c>
      <c r="Q69" s="188"/>
    </row>
    <row r="70" spans="2:20" ht="17.649999999999999" thickBot="1" x14ac:dyDescent="0.5">
      <c r="B70" s="60"/>
      <c r="D70" s="234" t="s">
        <v>266</v>
      </c>
      <c r="E70" s="119"/>
      <c r="F70" s="39"/>
      <c r="G70" s="234" t="s">
        <v>265</v>
      </c>
      <c r="H70" s="119"/>
      <c r="I70" s="39"/>
      <c r="J70" s="234" t="s">
        <v>264</v>
      </c>
      <c r="K70" s="119"/>
      <c r="L70" s="39"/>
      <c r="M70" s="234" t="s">
        <v>263</v>
      </c>
      <c r="N70" s="119"/>
      <c r="O70" s="39"/>
      <c r="P70" s="234" t="s">
        <v>262</v>
      </c>
      <c r="Q70" s="119"/>
    </row>
    <row r="71" spans="2:20" ht="31.15" thickBot="1" x14ac:dyDescent="0.5">
      <c r="B71" s="58" t="s">
        <v>110</v>
      </c>
      <c r="D71" s="117" t="s">
        <v>195</v>
      </c>
      <c r="E71" s="118" t="s">
        <v>210</v>
      </c>
      <c r="G71" s="117" t="s">
        <v>195</v>
      </c>
      <c r="H71" s="118" t="s">
        <v>210</v>
      </c>
      <c r="J71" s="117" t="s">
        <v>195</v>
      </c>
      <c r="K71" s="118" t="s">
        <v>210</v>
      </c>
      <c r="M71" s="117" t="s">
        <v>195</v>
      </c>
      <c r="N71" s="118" t="s">
        <v>210</v>
      </c>
      <c r="P71" s="117" t="s">
        <v>195</v>
      </c>
      <c r="Q71" s="118" t="s">
        <v>210</v>
      </c>
    </row>
    <row r="72" spans="2:20" ht="16.899999999999999" thickBot="1" x14ac:dyDescent="0.5">
      <c r="B72" s="59" t="s">
        <v>111</v>
      </c>
      <c r="D72" s="187" t="s">
        <v>273</v>
      </c>
      <c r="E72" s="189"/>
      <c r="F72" s="189"/>
      <c r="G72" s="189"/>
      <c r="H72" s="189"/>
      <c r="I72" s="189"/>
      <c r="J72" s="189"/>
      <c r="K72" s="189"/>
      <c r="L72" s="189"/>
      <c r="M72" s="189"/>
      <c r="N72" s="189"/>
      <c r="O72" s="189"/>
      <c r="P72" s="189"/>
      <c r="Q72" s="188"/>
    </row>
    <row r="73" spans="2:20" ht="16.899999999999999" thickBot="1" x14ac:dyDescent="0.5">
      <c r="B73" s="59" t="s">
        <v>78</v>
      </c>
      <c r="D73" s="190"/>
      <c r="E73" s="191"/>
      <c r="F73" s="191"/>
      <c r="G73" s="191"/>
      <c r="H73" s="191"/>
      <c r="I73" s="191"/>
      <c r="J73" s="191"/>
      <c r="K73" s="191"/>
      <c r="L73" s="191"/>
      <c r="M73" s="191"/>
      <c r="N73" s="191"/>
      <c r="O73" s="191"/>
      <c r="P73" s="191"/>
      <c r="Q73" s="192"/>
    </row>
    <row r="74" spans="2:20" ht="16.899999999999999" thickBot="1" x14ac:dyDescent="0.5">
      <c r="B74" s="59" t="s">
        <v>112</v>
      </c>
      <c r="D74" s="190"/>
      <c r="E74" s="191"/>
      <c r="F74" s="191"/>
      <c r="G74" s="191"/>
      <c r="H74" s="191"/>
      <c r="I74" s="191"/>
      <c r="J74" s="191"/>
      <c r="K74" s="191"/>
      <c r="L74" s="191"/>
      <c r="M74" s="191"/>
      <c r="N74" s="191"/>
      <c r="O74" s="191"/>
      <c r="P74" s="191"/>
      <c r="Q74" s="192"/>
    </row>
    <row r="75" spans="2:20" ht="16.899999999999999" thickBot="1" x14ac:dyDescent="0.5">
      <c r="B75" s="59" t="s">
        <v>86</v>
      </c>
      <c r="D75" s="190"/>
      <c r="E75" s="191"/>
      <c r="F75" s="191"/>
      <c r="G75" s="191"/>
      <c r="H75" s="191"/>
      <c r="I75" s="191"/>
      <c r="J75" s="191"/>
      <c r="K75" s="191"/>
      <c r="L75" s="191"/>
      <c r="M75" s="191"/>
      <c r="N75" s="191"/>
      <c r="O75" s="191"/>
      <c r="P75" s="191"/>
      <c r="Q75" s="192"/>
    </row>
    <row r="76" spans="2:20" ht="16.899999999999999" thickBot="1" x14ac:dyDescent="0.5">
      <c r="B76" s="59" t="s">
        <v>99</v>
      </c>
      <c r="D76" s="185"/>
      <c r="E76" s="193"/>
      <c r="F76" s="193"/>
      <c r="G76" s="193"/>
      <c r="H76" s="193"/>
      <c r="I76" s="193"/>
      <c r="J76" s="193"/>
      <c r="K76" s="193"/>
      <c r="L76" s="193"/>
      <c r="M76" s="193"/>
      <c r="N76" s="193"/>
      <c r="O76" s="193"/>
      <c r="P76" s="193"/>
      <c r="Q76" s="186"/>
    </row>
    <row r="77" spans="2:20" ht="16.899999999999999" thickBot="1" x14ac:dyDescent="0.5">
      <c r="B77" s="109"/>
    </row>
    <row r="78" spans="2:20" ht="17.25" x14ac:dyDescent="0.45">
      <c r="B78" s="109"/>
      <c r="D78" s="197" t="s">
        <v>209</v>
      </c>
      <c r="E78" s="198"/>
      <c r="F78" s="39"/>
      <c r="G78" s="197" t="s">
        <v>209</v>
      </c>
      <c r="H78" s="198"/>
      <c r="I78" s="39"/>
    </row>
    <row r="79" spans="2:20" ht="17.649999999999999" thickBot="1" x14ac:dyDescent="0.5">
      <c r="B79" s="60"/>
      <c r="D79" s="147" t="s">
        <v>241</v>
      </c>
      <c r="E79" s="139"/>
      <c r="F79" s="39"/>
      <c r="G79" s="147" t="s">
        <v>234</v>
      </c>
      <c r="H79" s="139"/>
      <c r="I79" s="39"/>
    </row>
    <row r="80" spans="2:20" ht="16.899999999999999" thickBot="1" x14ac:dyDescent="0.5">
      <c r="B80" s="58" t="s">
        <v>113</v>
      </c>
      <c r="D80" s="138" t="s">
        <v>195</v>
      </c>
      <c r="E80" s="139" t="s">
        <v>210</v>
      </c>
      <c r="G80" s="138" t="s">
        <v>195</v>
      </c>
      <c r="H80" s="139" t="s">
        <v>210</v>
      </c>
    </row>
    <row r="81" spans="2:17" ht="16.899999999999999" thickBot="1" x14ac:dyDescent="0.5">
      <c r="B81" s="59" t="s">
        <v>114</v>
      </c>
      <c r="D81" s="138" t="s">
        <v>195</v>
      </c>
      <c r="E81" s="139"/>
      <c r="G81" s="138" t="s">
        <v>195</v>
      </c>
      <c r="H81" s="139"/>
    </row>
    <row r="82" spans="2:17" ht="16.899999999999999" thickBot="1" x14ac:dyDescent="0.5">
      <c r="B82" s="59" t="s">
        <v>115</v>
      </c>
      <c r="D82" s="138" t="s">
        <v>195</v>
      </c>
      <c r="E82" s="139"/>
      <c r="G82" s="138" t="s">
        <v>195</v>
      </c>
      <c r="H82" s="139"/>
    </row>
    <row r="83" spans="2:17" ht="16.899999999999999" thickBot="1" x14ac:dyDescent="0.5">
      <c r="B83" s="59" t="s">
        <v>103</v>
      </c>
      <c r="D83" s="140" t="s">
        <v>195</v>
      </c>
      <c r="E83" s="141"/>
      <c r="G83" s="140" t="s">
        <v>195</v>
      </c>
      <c r="H83" s="141"/>
    </row>
    <row r="84" spans="2:17" ht="16.899999999999999" thickBot="1" x14ac:dyDescent="0.5">
      <c r="B84" s="109"/>
    </row>
    <row r="85" spans="2:17" ht="17.649999999999999" thickBot="1" x14ac:dyDescent="0.5">
      <c r="B85" s="109"/>
      <c r="D85" s="187" t="s">
        <v>209</v>
      </c>
      <c r="E85" s="188"/>
      <c r="F85" s="39"/>
      <c r="G85" s="187" t="s">
        <v>209</v>
      </c>
      <c r="H85" s="188"/>
      <c r="I85" s="39"/>
      <c r="J85" s="187" t="s">
        <v>209</v>
      </c>
      <c r="K85" s="188"/>
      <c r="L85" s="39"/>
      <c r="M85" s="187" t="s">
        <v>209</v>
      </c>
      <c r="N85" s="188"/>
      <c r="O85" s="39"/>
    </row>
    <row r="86" spans="2:17" ht="17.649999999999999" thickBot="1" x14ac:dyDescent="0.5">
      <c r="B86" s="60"/>
      <c r="D86" s="157" t="s">
        <v>218</v>
      </c>
      <c r="E86" s="137"/>
      <c r="F86" s="39"/>
      <c r="G86" s="234" t="s">
        <v>253</v>
      </c>
      <c r="H86" s="119"/>
      <c r="I86" s="39"/>
      <c r="J86" s="234" t="s">
        <v>256</v>
      </c>
      <c r="K86" s="119"/>
      <c r="L86" s="39"/>
      <c r="M86" s="234" t="s">
        <v>252</v>
      </c>
      <c r="N86" s="119"/>
      <c r="O86" s="39"/>
    </row>
    <row r="87" spans="2:17" ht="31.15" thickBot="1" x14ac:dyDescent="0.5">
      <c r="B87" s="58" t="s">
        <v>120</v>
      </c>
      <c r="D87" s="138" t="s">
        <v>195</v>
      </c>
      <c r="E87" s="139" t="s">
        <v>210</v>
      </c>
      <c r="G87" s="117" t="s">
        <v>195</v>
      </c>
      <c r="H87" s="118" t="s">
        <v>210</v>
      </c>
      <c r="J87" s="117" t="s">
        <v>195</v>
      </c>
      <c r="K87" s="118" t="s">
        <v>210</v>
      </c>
      <c r="M87" s="117" t="s">
        <v>195</v>
      </c>
      <c r="N87" s="118" t="s">
        <v>210</v>
      </c>
    </row>
    <row r="88" spans="2:17" ht="16.899999999999999" thickBot="1" x14ac:dyDescent="0.5">
      <c r="B88" s="59" t="s">
        <v>121</v>
      </c>
      <c r="D88" s="138" t="s">
        <v>195</v>
      </c>
      <c r="E88" s="139"/>
      <c r="G88" s="187" t="s">
        <v>273</v>
      </c>
      <c r="H88" s="189"/>
      <c r="I88" s="189"/>
      <c r="J88" s="189"/>
      <c r="K88" s="189"/>
      <c r="L88" s="189"/>
      <c r="M88" s="189"/>
      <c r="N88" s="188"/>
    </row>
    <row r="89" spans="2:17" ht="16.899999999999999" thickBot="1" x14ac:dyDescent="0.5">
      <c r="B89" s="59" t="s">
        <v>122</v>
      </c>
      <c r="D89" s="138" t="s">
        <v>195</v>
      </c>
      <c r="E89" s="139"/>
      <c r="G89" s="190"/>
      <c r="H89" s="191"/>
      <c r="I89" s="191"/>
      <c r="J89" s="191"/>
      <c r="K89" s="191"/>
      <c r="L89" s="191"/>
      <c r="M89" s="191"/>
      <c r="N89" s="192"/>
    </row>
    <row r="90" spans="2:17" ht="16.899999999999999" thickBot="1" x14ac:dyDescent="0.5">
      <c r="B90" s="59" t="s">
        <v>123</v>
      </c>
      <c r="D90" s="138" t="s">
        <v>195</v>
      </c>
      <c r="E90" s="139"/>
      <c r="G90" s="190"/>
      <c r="H90" s="191"/>
      <c r="I90" s="191"/>
      <c r="J90" s="191"/>
      <c r="K90" s="191"/>
      <c r="L90" s="191"/>
      <c r="M90" s="191"/>
      <c r="N90" s="192"/>
    </row>
    <row r="91" spans="2:17" ht="16.899999999999999" thickBot="1" x14ac:dyDescent="0.5">
      <c r="B91" s="59" t="s">
        <v>124</v>
      </c>
      <c r="D91" s="138" t="s">
        <v>195</v>
      </c>
      <c r="E91" s="139"/>
      <c r="G91" s="190"/>
      <c r="H91" s="191"/>
      <c r="I91" s="191"/>
      <c r="J91" s="191"/>
      <c r="K91" s="191"/>
      <c r="L91" s="191"/>
      <c r="M91" s="191"/>
      <c r="N91" s="192"/>
    </row>
    <row r="92" spans="2:17" ht="16.899999999999999" thickBot="1" x14ac:dyDescent="0.5">
      <c r="B92" s="59" t="s">
        <v>125</v>
      </c>
      <c r="D92" s="140" t="s">
        <v>195</v>
      </c>
      <c r="E92" s="141"/>
      <c r="G92" s="185"/>
      <c r="H92" s="193"/>
      <c r="I92" s="193"/>
      <c r="J92" s="193"/>
      <c r="K92" s="193"/>
      <c r="L92" s="193"/>
      <c r="M92" s="193"/>
      <c r="N92" s="186"/>
    </row>
    <row r="93" spans="2:17" ht="16.899999999999999" thickBot="1" x14ac:dyDescent="0.5">
      <c r="B93" s="109"/>
    </row>
    <row r="94" spans="2:17" ht="17.25" x14ac:dyDescent="0.45">
      <c r="B94" s="109"/>
      <c r="D94" s="187" t="s">
        <v>209</v>
      </c>
      <c r="E94" s="188"/>
      <c r="F94" s="39"/>
      <c r="G94" s="187" t="s">
        <v>209</v>
      </c>
      <c r="H94" s="188"/>
      <c r="I94" s="39"/>
      <c r="J94" s="187" t="s">
        <v>209</v>
      </c>
      <c r="K94" s="188"/>
      <c r="L94" s="39"/>
      <c r="M94" s="187" t="s">
        <v>209</v>
      </c>
      <c r="N94" s="188"/>
      <c r="O94" s="39"/>
      <c r="P94" s="187" t="s">
        <v>209</v>
      </c>
      <c r="Q94" s="188"/>
    </row>
    <row r="95" spans="2:17" ht="17.649999999999999" thickBot="1" x14ac:dyDescent="0.5">
      <c r="B95" s="60"/>
      <c r="D95" s="234" t="s">
        <v>261</v>
      </c>
      <c r="E95" s="119"/>
      <c r="F95" s="39"/>
      <c r="G95" s="234" t="s">
        <v>260</v>
      </c>
      <c r="H95" s="119"/>
      <c r="I95" s="39"/>
      <c r="J95" s="234" t="s">
        <v>259</v>
      </c>
      <c r="K95" s="119"/>
      <c r="L95" s="39"/>
      <c r="M95" s="234" t="s">
        <v>258</v>
      </c>
      <c r="N95" s="119"/>
      <c r="O95" s="39"/>
      <c r="P95" s="234" t="s">
        <v>257</v>
      </c>
      <c r="Q95" s="119"/>
    </row>
    <row r="96" spans="2:17" ht="31.15" thickBot="1" x14ac:dyDescent="0.5">
      <c r="B96" s="58" t="s">
        <v>146</v>
      </c>
      <c r="D96" s="117" t="s">
        <v>195</v>
      </c>
      <c r="E96" s="118" t="s">
        <v>210</v>
      </c>
      <c r="G96" s="117" t="s">
        <v>195</v>
      </c>
      <c r="H96" s="118" t="s">
        <v>210</v>
      </c>
      <c r="J96" s="117" t="s">
        <v>195</v>
      </c>
      <c r="K96" s="118" t="s">
        <v>210</v>
      </c>
      <c r="M96" s="117" t="s">
        <v>195</v>
      </c>
      <c r="N96" s="118" t="s">
        <v>210</v>
      </c>
      <c r="P96" s="117" t="s">
        <v>195</v>
      </c>
      <c r="Q96" s="118" t="s">
        <v>210</v>
      </c>
    </row>
    <row r="97" spans="2:17" ht="16.899999999999999" thickBot="1" x14ac:dyDescent="0.5">
      <c r="B97" s="59" t="s">
        <v>147</v>
      </c>
      <c r="D97" s="187" t="s">
        <v>273</v>
      </c>
      <c r="E97" s="189"/>
      <c r="F97" s="189"/>
      <c r="G97" s="189"/>
      <c r="H97" s="189"/>
      <c r="I97" s="189"/>
      <c r="J97" s="189"/>
      <c r="K97" s="189"/>
      <c r="L97" s="189"/>
      <c r="M97" s="189"/>
      <c r="N97" s="189"/>
      <c r="O97" s="189"/>
      <c r="P97" s="189"/>
      <c r="Q97" s="188"/>
    </row>
    <row r="98" spans="2:17" ht="16.899999999999999" thickBot="1" x14ac:dyDescent="0.5">
      <c r="B98" s="59" t="s">
        <v>148</v>
      </c>
      <c r="D98" s="190"/>
      <c r="E98" s="191"/>
      <c r="F98" s="191"/>
      <c r="G98" s="191"/>
      <c r="H98" s="191"/>
      <c r="I98" s="191"/>
      <c r="J98" s="191"/>
      <c r="K98" s="191"/>
      <c r="L98" s="191"/>
      <c r="M98" s="191"/>
      <c r="N98" s="191"/>
      <c r="O98" s="191"/>
      <c r="P98" s="191"/>
      <c r="Q98" s="192"/>
    </row>
    <row r="99" spans="2:17" ht="16.899999999999999" thickBot="1" x14ac:dyDescent="0.5">
      <c r="B99" s="59" t="s">
        <v>149</v>
      </c>
      <c r="D99" s="190"/>
      <c r="E99" s="191"/>
      <c r="F99" s="191"/>
      <c r="G99" s="191"/>
      <c r="H99" s="191"/>
      <c r="I99" s="191"/>
      <c r="J99" s="191"/>
      <c r="K99" s="191"/>
      <c r="L99" s="191"/>
      <c r="M99" s="191"/>
      <c r="N99" s="191"/>
      <c r="O99" s="191"/>
      <c r="P99" s="191"/>
      <c r="Q99" s="192"/>
    </row>
    <row r="100" spans="2:17" ht="16.899999999999999" thickBot="1" x14ac:dyDescent="0.5">
      <c r="B100" s="59" t="s">
        <v>109</v>
      </c>
      <c r="D100" s="190"/>
      <c r="E100" s="191"/>
      <c r="F100" s="191"/>
      <c r="G100" s="191"/>
      <c r="H100" s="191"/>
      <c r="I100" s="191"/>
      <c r="J100" s="191"/>
      <c r="K100" s="191"/>
      <c r="L100" s="191"/>
      <c r="M100" s="191"/>
      <c r="N100" s="191"/>
      <c r="O100" s="191"/>
      <c r="P100" s="191"/>
      <c r="Q100" s="192"/>
    </row>
    <row r="101" spans="2:17" ht="16.899999999999999" thickBot="1" x14ac:dyDescent="0.5">
      <c r="B101" s="59" t="s">
        <v>95</v>
      </c>
      <c r="D101" s="185"/>
      <c r="E101" s="193"/>
      <c r="F101" s="193"/>
      <c r="G101" s="193"/>
      <c r="H101" s="193"/>
      <c r="I101" s="193"/>
      <c r="J101" s="193"/>
      <c r="K101" s="193"/>
      <c r="L101" s="193"/>
      <c r="M101" s="193"/>
      <c r="N101" s="193"/>
      <c r="O101" s="193"/>
      <c r="P101" s="193"/>
      <c r="Q101" s="186"/>
    </row>
    <row r="102" spans="2:17" ht="16.899999999999999" thickBot="1" x14ac:dyDescent="0.5">
      <c r="B102" s="109"/>
    </row>
    <row r="103" spans="2:17" ht="17.25" x14ac:dyDescent="0.45">
      <c r="B103" s="109"/>
      <c r="D103" s="187" t="s">
        <v>209</v>
      </c>
      <c r="E103" s="188"/>
      <c r="F103" s="39"/>
      <c r="G103" s="187" t="s">
        <v>209</v>
      </c>
      <c r="H103" s="188"/>
      <c r="I103" s="39"/>
      <c r="J103" s="187" t="s">
        <v>209</v>
      </c>
      <c r="K103" s="188"/>
      <c r="L103" s="39"/>
      <c r="M103" s="187" t="s">
        <v>209</v>
      </c>
      <c r="N103" s="188"/>
      <c r="O103" s="39"/>
    </row>
    <row r="104" spans="2:17" ht="17.649999999999999" thickBot="1" x14ac:dyDescent="0.5">
      <c r="B104" s="60"/>
      <c r="D104" s="234" t="s">
        <v>229</v>
      </c>
      <c r="E104" s="119"/>
      <c r="F104" s="39"/>
      <c r="G104" s="234" t="s">
        <v>228</v>
      </c>
      <c r="H104" s="119"/>
      <c r="I104" s="39"/>
      <c r="J104" s="234" t="s">
        <v>227</v>
      </c>
      <c r="K104" s="119"/>
      <c r="L104" s="39"/>
      <c r="M104" s="234" t="s">
        <v>226</v>
      </c>
      <c r="N104" s="119"/>
      <c r="O104" s="39"/>
    </row>
    <row r="105" spans="2:17" ht="16.899999999999999" thickBot="1" x14ac:dyDescent="0.5">
      <c r="B105" s="61" t="s">
        <v>159</v>
      </c>
      <c r="D105" s="117" t="s">
        <v>195</v>
      </c>
      <c r="E105" s="118" t="s">
        <v>210</v>
      </c>
      <c r="G105" s="117" t="s">
        <v>195</v>
      </c>
      <c r="H105" s="118" t="s">
        <v>210</v>
      </c>
      <c r="J105" s="117" t="s">
        <v>195</v>
      </c>
      <c r="K105" s="118" t="s">
        <v>210</v>
      </c>
      <c r="M105" s="117" t="s">
        <v>195</v>
      </c>
      <c r="N105" s="118" t="s">
        <v>210</v>
      </c>
    </row>
    <row r="106" spans="2:17" x14ac:dyDescent="0.45">
      <c r="B106" s="62" t="s">
        <v>160</v>
      </c>
      <c r="D106" s="187" t="s">
        <v>273</v>
      </c>
      <c r="E106" s="189"/>
      <c r="F106" s="189"/>
      <c r="G106" s="189"/>
      <c r="H106" s="189"/>
      <c r="I106" s="189"/>
      <c r="J106" s="189"/>
      <c r="K106" s="189"/>
      <c r="L106" s="189"/>
      <c r="M106" s="189"/>
      <c r="N106" s="188"/>
    </row>
    <row r="107" spans="2:17" x14ac:dyDescent="0.45">
      <c r="B107" s="63" t="s">
        <v>161</v>
      </c>
      <c r="D107" s="190"/>
      <c r="E107" s="232"/>
      <c r="F107" s="232"/>
      <c r="G107" s="232"/>
      <c r="H107" s="232"/>
      <c r="I107" s="232"/>
      <c r="J107" s="232"/>
      <c r="K107" s="232"/>
      <c r="L107" s="232"/>
      <c r="M107" s="232"/>
      <c r="N107" s="192"/>
    </row>
    <row r="108" spans="2:17" x14ac:dyDescent="0.45">
      <c r="B108" s="63" t="s">
        <v>162</v>
      </c>
      <c r="D108" s="190"/>
      <c r="E108" s="232"/>
      <c r="F108" s="232"/>
      <c r="G108" s="232"/>
      <c r="H108" s="232"/>
      <c r="I108" s="232"/>
      <c r="J108" s="232"/>
      <c r="K108" s="232"/>
      <c r="L108" s="232"/>
      <c r="M108" s="232"/>
      <c r="N108" s="192"/>
    </row>
    <row r="109" spans="2:17" x14ac:dyDescent="0.45">
      <c r="B109" s="64" t="s">
        <v>163</v>
      </c>
      <c r="D109" s="190"/>
      <c r="E109" s="232"/>
      <c r="F109" s="232"/>
      <c r="G109" s="232"/>
      <c r="H109" s="232"/>
      <c r="I109" s="232"/>
      <c r="J109" s="232"/>
      <c r="K109" s="232"/>
      <c r="L109" s="232"/>
      <c r="M109" s="232"/>
      <c r="N109" s="192"/>
    </row>
    <row r="110" spans="2:17" ht="16.899999999999999" thickBot="1" x14ac:dyDescent="0.5">
      <c r="B110" s="65" t="s">
        <v>164</v>
      </c>
      <c r="D110" s="185"/>
      <c r="E110" s="193"/>
      <c r="F110" s="193"/>
      <c r="G110" s="193"/>
      <c r="H110" s="193"/>
      <c r="I110" s="193"/>
      <c r="J110" s="193"/>
      <c r="K110" s="193"/>
      <c r="L110" s="193"/>
      <c r="M110" s="193"/>
      <c r="N110" s="186"/>
    </row>
  </sheetData>
  <mergeCells count="69">
    <mergeCell ref="D106:N110"/>
    <mergeCell ref="AE44:AF44"/>
    <mergeCell ref="G88:N92"/>
    <mergeCell ref="D97:Q101"/>
    <mergeCell ref="D103:E103"/>
    <mergeCell ref="G103:H103"/>
    <mergeCell ref="J103:K103"/>
    <mergeCell ref="M103:N103"/>
    <mergeCell ref="P94:Q94"/>
    <mergeCell ref="P60:Q60"/>
    <mergeCell ref="P69:Q69"/>
    <mergeCell ref="AE45:AF45"/>
    <mergeCell ref="S60:T60"/>
    <mergeCell ref="D69:E69"/>
    <mergeCell ref="G69:H69"/>
    <mergeCell ref="J69:K69"/>
    <mergeCell ref="M69:N69"/>
    <mergeCell ref="D78:E78"/>
    <mergeCell ref="G78:H78"/>
    <mergeCell ref="D85:E85"/>
    <mergeCell ref="G85:H85"/>
    <mergeCell ref="J85:K85"/>
    <mergeCell ref="M85:N85"/>
    <mergeCell ref="D94:E94"/>
    <mergeCell ref="G94:H94"/>
    <mergeCell ref="J94:K94"/>
    <mergeCell ref="M94:N94"/>
    <mergeCell ref="D17:E17"/>
    <mergeCell ref="G17:H17"/>
    <mergeCell ref="J17:K17"/>
    <mergeCell ref="M17:N17"/>
    <mergeCell ref="D18:E18"/>
    <mergeCell ref="G18:H18"/>
    <mergeCell ref="J18:K18"/>
    <mergeCell ref="B2:R2"/>
    <mergeCell ref="D5:E5"/>
    <mergeCell ref="G4:H4"/>
    <mergeCell ref="J4:K4"/>
    <mergeCell ref="M4:N4"/>
    <mergeCell ref="D4:E4"/>
    <mergeCell ref="G5:H5"/>
    <mergeCell ref="J5:K5"/>
    <mergeCell ref="M5:N5"/>
    <mergeCell ref="D51:E51"/>
    <mergeCell ref="D60:E60"/>
    <mergeCell ref="G60:H60"/>
    <mergeCell ref="J60:K60"/>
    <mergeCell ref="M60:N60"/>
    <mergeCell ref="M18:N18"/>
    <mergeCell ref="D26:E26"/>
    <mergeCell ref="G26:H26"/>
    <mergeCell ref="S44:T44"/>
    <mergeCell ref="V44:W44"/>
    <mergeCell ref="J26:K26"/>
    <mergeCell ref="M26:N26"/>
    <mergeCell ref="D35:E35"/>
    <mergeCell ref="D29:E33"/>
    <mergeCell ref="D38:N42"/>
    <mergeCell ref="D20:N24"/>
    <mergeCell ref="D54:T58"/>
    <mergeCell ref="D63:T67"/>
    <mergeCell ref="D72:Q76"/>
    <mergeCell ref="Y44:Z44"/>
    <mergeCell ref="AB44:AC44"/>
    <mergeCell ref="S51:T51"/>
    <mergeCell ref="S45:T45"/>
    <mergeCell ref="V45:W45"/>
    <mergeCell ref="Y45:Z45"/>
    <mergeCell ref="AB45:AC45"/>
  </mergeCells>
  <pageMargins left="0.11811023622047245" right="0.11811023622047245" top="0.15748031496062992" bottom="0.1574803149606299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491C5-F912-4D43-A581-1016BA3390D4}">
  <sheetPr>
    <tabColor rgb="FFFFFF00"/>
  </sheetPr>
  <dimension ref="B2:AD112"/>
  <sheetViews>
    <sheetView rightToLeft="1" workbookViewId="0">
      <selection activeCell="B2" sqref="B2:W2"/>
    </sheetView>
  </sheetViews>
  <sheetFormatPr defaultColWidth="8.9375" defaultRowHeight="16.5" x14ac:dyDescent="0.45"/>
  <cols>
    <col min="1" max="1" width="0.875" style="37" customWidth="1"/>
    <col min="2" max="2" width="24.5" style="37" bestFit="1" customWidth="1"/>
    <col min="3" max="3" width="0.875" style="37" customWidth="1"/>
    <col min="4" max="4" width="11.3125" style="37" bestFit="1" customWidth="1"/>
    <col min="5" max="5" width="10.5" style="37" bestFit="1" customWidth="1"/>
    <col min="6" max="6" width="0.875" style="37" customWidth="1"/>
    <col min="7" max="7" width="11.3125" style="37" bestFit="1" customWidth="1"/>
    <col min="8" max="8" width="10.5" style="37" bestFit="1" customWidth="1"/>
    <col min="9" max="9" width="0.875" style="37" customWidth="1"/>
    <col min="10" max="10" width="11.3125" style="37" bestFit="1" customWidth="1"/>
    <col min="11" max="11" width="10.5" style="37" bestFit="1" customWidth="1"/>
    <col min="12" max="12" width="0.875" style="37" customWidth="1"/>
    <col min="13" max="13" width="11.3125" style="37" bestFit="1" customWidth="1"/>
    <col min="14" max="14" width="10.5" style="37" bestFit="1" customWidth="1"/>
    <col min="15" max="15" width="0.875" style="37" customWidth="1"/>
    <col min="16" max="16" width="11.3125" style="37" bestFit="1" customWidth="1"/>
    <col min="17" max="17" width="10.5" style="37" customWidth="1"/>
    <col min="18" max="18" width="0.875" style="37" customWidth="1"/>
    <col min="19" max="20" width="10.1875" style="37" customWidth="1"/>
    <col min="21" max="21" width="0.875" style="37" customWidth="1"/>
    <col min="22" max="23" width="8.0625" style="37" customWidth="1"/>
    <col min="24" max="24" width="0.875" style="37" customWidth="1"/>
    <col min="25" max="25" width="8.9375" style="37"/>
    <col min="26" max="26" width="8.9375" style="37" customWidth="1"/>
    <col min="27" max="27" width="0.875" style="37" customWidth="1"/>
    <col min="28" max="29" width="8.9375" style="37"/>
    <col min="30" max="30" width="0.875" style="37" customWidth="1"/>
    <col min="31" max="16384" width="8.9375" style="37"/>
  </cols>
  <sheetData>
    <row r="2" spans="2:30" s="38" customFormat="1" ht="16.5" customHeight="1" x14ac:dyDescent="0.5">
      <c r="B2" s="161" t="s">
        <v>177</v>
      </c>
      <c r="C2" s="161"/>
      <c r="D2" s="161"/>
      <c r="E2" s="161"/>
      <c r="F2" s="161"/>
      <c r="G2" s="161"/>
      <c r="H2" s="161"/>
      <c r="I2" s="161"/>
      <c r="J2" s="161"/>
      <c r="K2" s="161"/>
      <c r="L2" s="161"/>
      <c r="M2" s="161"/>
      <c r="N2" s="161"/>
      <c r="O2" s="161"/>
      <c r="P2" s="161"/>
      <c r="Q2" s="161"/>
      <c r="R2" s="161"/>
      <c r="S2" s="161"/>
      <c r="T2" s="161"/>
      <c r="U2" s="161"/>
      <c r="V2" s="161"/>
      <c r="W2" s="161"/>
      <c r="X2" s="49"/>
      <c r="AA2" s="49"/>
      <c r="AD2" s="49"/>
    </row>
    <row r="3" spans="2:30" s="38" customFormat="1" ht="16.5" customHeight="1" thickBot="1" x14ac:dyDescent="0.55000000000000004">
      <c r="B3" s="49"/>
      <c r="C3" s="49"/>
      <c r="D3" s="49"/>
      <c r="E3" s="49"/>
      <c r="F3" s="49"/>
      <c r="G3" s="49"/>
      <c r="H3" s="49"/>
      <c r="I3" s="49"/>
      <c r="J3" s="49"/>
      <c r="K3" s="49"/>
      <c r="L3" s="49"/>
      <c r="M3" s="49"/>
      <c r="N3" s="49"/>
      <c r="O3" s="49"/>
      <c r="P3" s="49"/>
      <c r="Q3" s="49"/>
      <c r="R3" s="49"/>
      <c r="S3" s="49"/>
      <c r="T3" s="49"/>
      <c r="U3" s="49"/>
      <c r="V3" s="49"/>
      <c r="W3" s="49"/>
      <c r="X3" s="49"/>
      <c r="AA3" s="49"/>
      <c r="AD3" s="49"/>
    </row>
    <row r="4" spans="2:30" ht="17.25" x14ac:dyDescent="0.45">
      <c r="D4" s="187" t="s">
        <v>209</v>
      </c>
      <c r="E4" s="188"/>
      <c r="F4" s="39"/>
      <c r="G4" s="197" t="s">
        <v>209</v>
      </c>
      <c r="H4" s="198"/>
      <c r="I4" s="39"/>
    </row>
    <row r="5" spans="2:30" ht="17.649999999999999" thickBot="1" x14ac:dyDescent="0.5">
      <c r="D5" s="194">
        <v>45519</v>
      </c>
      <c r="E5" s="186"/>
      <c r="F5" s="39"/>
      <c r="G5" s="194">
        <v>45614</v>
      </c>
      <c r="H5" s="186"/>
      <c r="I5" s="39"/>
    </row>
    <row r="6" spans="2:30" ht="31.15" thickBot="1" x14ac:dyDescent="0.5">
      <c r="B6" s="58" t="s">
        <v>82</v>
      </c>
      <c r="D6" s="114" t="s">
        <v>195</v>
      </c>
      <c r="E6" s="115" t="s">
        <v>210</v>
      </c>
      <c r="G6" s="116" t="s">
        <v>195</v>
      </c>
      <c r="H6" s="119" t="s">
        <v>210</v>
      </c>
    </row>
    <row r="7" spans="2:30" ht="16.899999999999999" thickBot="1" x14ac:dyDescent="0.5">
      <c r="B7" s="59" t="s">
        <v>83</v>
      </c>
      <c r="D7" s="134" t="s">
        <v>195</v>
      </c>
      <c r="E7" s="131"/>
      <c r="G7" s="134" t="s">
        <v>195</v>
      </c>
      <c r="H7" s="131"/>
    </row>
    <row r="8" spans="2:30" ht="16.899999999999999" thickBot="1" x14ac:dyDescent="0.5">
      <c r="B8" s="59" t="s">
        <v>84</v>
      </c>
      <c r="D8" s="134" t="s">
        <v>195</v>
      </c>
      <c r="E8" s="131"/>
      <c r="G8" s="134" t="s">
        <v>195</v>
      </c>
      <c r="H8" s="131"/>
    </row>
    <row r="9" spans="2:30" ht="16.899999999999999" thickBot="1" x14ac:dyDescent="0.5">
      <c r="B9" s="59" t="s">
        <v>85</v>
      </c>
      <c r="D9" s="134"/>
      <c r="E9" s="132" t="s">
        <v>210</v>
      </c>
      <c r="G9" s="134"/>
      <c r="H9" s="132" t="s">
        <v>212</v>
      </c>
    </row>
    <row r="10" spans="2:30" ht="16.899999999999999" thickBot="1" x14ac:dyDescent="0.5">
      <c r="B10" s="59" t="s">
        <v>86</v>
      </c>
      <c r="D10" s="134" t="s">
        <v>195</v>
      </c>
      <c r="E10" s="131"/>
      <c r="G10" s="134" t="s">
        <v>195</v>
      </c>
      <c r="H10" s="131"/>
    </row>
    <row r="11" spans="2:30" ht="16.899999999999999" thickBot="1" x14ac:dyDescent="0.5">
      <c r="B11" s="59" t="s">
        <v>87</v>
      </c>
      <c r="D11" s="135"/>
      <c r="E11" s="133" t="s">
        <v>210</v>
      </c>
      <c r="G11" s="135"/>
      <c r="H11" s="133" t="s">
        <v>210</v>
      </c>
    </row>
    <row r="12" spans="2:30" ht="16.899999999999999" thickBot="1" x14ac:dyDescent="0.5">
      <c r="B12" s="109"/>
    </row>
    <row r="13" spans="2:30" ht="17.25" x14ac:dyDescent="0.45">
      <c r="B13" s="109"/>
      <c r="D13" s="187" t="s">
        <v>209</v>
      </c>
      <c r="E13" s="188"/>
      <c r="F13" s="39"/>
      <c r="G13" s="187" t="s">
        <v>209</v>
      </c>
      <c r="H13" s="188"/>
      <c r="I13" s="39"/>
      <c r="J13" s="187" t="s">
        <v>209</v>
      </c>
      <c r="K13" s="188"/>
      <c r="L13" s="39"/>
      <c r="M13" s="187" t="s">
        <v>209</v>
      </c>
      <c r="N13" s="188"/>
      <c r="O13" s="39"/>
    </row>
    <row r="14" spans="2:30" ht="17.649999999999999" thickBot="1" x14ac:dyDescent="0.5">
      <c r="B14" s="60"/>
      <c r="D14" s="196" t="s">
        <v>216</v>
      </c>
      <c r="E14" s="195"/>
      <c r="F14" s="39"/>
      <c r="G14" s="196" t="s">
        <v>215</v>
      </c>
      <c r="H14" s="195"/>
      <c r="I14" s="39"/>
      <c r="J14" s="196" t="s">
        <v>214</v>
      </c>
      <c r="K14" s="195"/>
      <c r="L14" s="39"/>
      <c r="M14" s="196" t="s">
        <v>213</v>
      </c>
      <c r="N14" s="195"/>
      <c r="O14" s="39"/>
    </row>
    <row r="15" spans="2:30" ht="31.15" thickBot="1" x14ac:dyDescent="0.5">
      <c r="B15" s="58" t="s">
        <v>92</v>
      </c>
      <c r="D15" s="117" t="s">
        <v>195</v>
      </c>
      <c r="E15" s="118" t="s">
        <v>210</v>
      </c>
      <c r="G15" s="117" t="s">
        <v>195</v>
      </c>
      <c r="H15" s="118" t="s">
        <v>210</v>
      </c>
      <c r="J15" s="117" t="s">
        <v>195</v>
      </c>
      <c r="K15" s="118" t="s">
        <v>210</v>
      </c>
      <c r="M15" s="117" t="s">
        <v>195</v>
      </c>
      <c r="N15" s="118" t="s">
        <v>210</v>
      </c>
    </row>
    <row r="16" spans="2:30" ht="16.899999999999999" thickBot="1" x14ac:dyDescent="0.5">
      <c r="B16" s="59" t="s">
        <v>65</v>
      </c>
      <c r="D16" s="176" t="s">
        <v>273</v>
      </c>
      <c r="E16" s="177"/>
      <c r="F16" s="177"/>
      <c r="G16" s="177"/>
      <c r="H16" s="177"/>
      <c r="I16" s="177"/>
      <c r="J16" s="177"/>
      <c r="K16" s="177"/>
      <c r="L16" s="177"/>
      <c r="M16" s="177"/>
      <c r="N16" s="178"/>
    </row>
    <row r="17" spans="2:16" ht="16.899999999999999" thickBot="1" x14ac:dyDescent="0.5">
      <c r="B17" s="59" t="s">
        <v>93</v>
      </c>
      <c r="D17" s="179"/>
      <c r="E17" s="180"/>
      <c r="F17" s="180"/>
      <c r="G17" s="180"/>
      <c r="H17" s="180"/>
      <c r="I17" s="180"/>
      <c r="J17" s="180"/>
      <c r="K17" s="180"/>
      <c r="L17" s="180"/>
      <c r="M17" s="180"/>
      <c r="N17" s="181"/>
    </row>
    <row r="18" spans="2:16" ht="16.899999999999999" thickBot="1" x14ac:dyDescent="0.5">
      <c r="B18" s="59" t="s">
        <v>94</v>
      </c>
      <c r="D18" s="179"/>
      <c r="E18" s="180"/>
      <c r="F18" s="180"/>
      <c r="G18" s="180"/>
      <c r="H18" s="180"/>
      <c r="I18" s="180"/>
      <c r="J18" s="180"/>
      <c r="K18" s="180"/>
      <c r="L18" s="180"/>
      <c r="M18" s="180"/>
      <c r="N18" s="181"/>
    </row>
    <row r="19" spans="2:16" ht="16.899999999999999" thickBot="1" x14ac:dyDescent="0.5">
      <c r="B19" s="59" t="s">
        <v>86</v>
      </c>
      <c r="D19" s="179"/>
      <c r="E19" s="180"/>
      <c r="F19" s="180"/>
      <c r="G19" s="180"/>
      <c r="H19" s="180"/>
      <c r="I19" s="180"/>
      <c r="J19" s="180"/>
      <c r="K19" s="180"/>
      <c r="L19" s="180"/>
      <c r="M19" s="180"/>
      <c r="N19" s="181"/>
    </row>
    <row r="20" spans="2:16" ht="16.899999999999999" thickBot="1" x14ac:dyDescent="0.5">
      <c r="B20" s="59" t="s">
        <v>95</v>
      </c>
      <c r="D20" s="182"/>
      <c r="E20" s="183"/>
      <c r="F20" s="183"/>
      <c r="G20" s="183"/>
      <c r="H20" s="183"/>
      <c r="I20" s="183"/>
      <c r="J20" s="183"/>
      <c r="K20" s="183"/>
      <c r="L20" s="183"/>
      <c r="M20" s="183"/>
      <c r="N20" s="184"/>
    </row>
    <row r="21" spans="2:16" ht="16.899999999999999" thickBot="1" x14ac:dyDescent="0.5">
      <c r="B21" s="109"/>
    </row>
    <row r="22" spans="2:16" ht="17.25" x14ac:dyDescent="0.45">
      <c r="B22" s="109"/>
      <c r="D22" s="187" t="s">
        <v>209</v>
      </c>
      <c r="E22" s="188"/>
      <c r="F22" s="39"/>
      <c r="G22" s="187" t="s">
        <v>209</v>
      </c>
      <c r="H22" s="188"/>
      <c r="I22" s="39"/>
      <c r="J22" s="187" t="s">
        <v>209</v>
      </c>
      <c r="K22" s="188"/>
      <c r="L22" s="39"/>
      <c r="M22" s="187" t="s">
        <v>209</v>
      </c>
      <c r="N22" s="188"/>
      <c r="O22" s="39"/>
    </row>
    <row r="23" spans="2:16" ht="17.649999999999999" thickBot="1" x14ac:dyDescent="0.5">
      <c r="B23" s="60"/>
      <c r="D23" s="185"/>
      <c r="E23" s="186"/>
      <c r="F23" s="39"/>
      <c r="G23" s="185"/>
      <c r="H23" s="186"/>
      <c r="I23" s="39"/>
      <c r="J23" s="185"/>
      <c r="K23" s="186"/>
      <c r="L23" s="39"/>
      <c r="M23" s="185"/>
      <c r="N23" s="186"/>
      <c r="O23" s="39"/>
    </row>
    <row r="24" spans="2:16" ht="46.5" thickBot="1" x14ac:dyDescent="0.5">
      <c r="B24" s="58" t="s">
        <v>106</v>
      </c>
      <c r="D24" s="117" t="s">
        <v>195</v>
      </c>
      <c r="E24" s="118" t="s">
        <v>210</v>
      </c>
      <c r="G24" s="117" t="s">
        <v>195</v>
      </c>
      <c r="H24" s="118" t="s">
        <v>210</v>
      </c>
      <c r="J24" s="117" t="s">
        <v>195</v>
      </c>
      <c r="K24" s="118" t="s">
        <v>210</v>
      </c>
      <c r="M24" s="117" t="s">
        <v>195</v>
      </c>
      <c r="N24" s="118" t="s">
        <v>210</v>
      </c>
    </row>
    <row r="25" spans="2:16" ht="16.899999999999999" thickBot="1" x14ac:dyDescent="0.5">
      <c r="B25" s="59" t="s">
        <v>107</v>
      </c>
      <c r="D25" s="187" t="s">
        <v>277</v>
      </c>
      <c r="E25" s="189"/>
      <c r="F25" s="189"/>
      <c r="G25" s="189"/>
      <c r="H25" s="189"/>
      <c r="I25" s="189"/>
      <c r="J25" s="189"/>
      <c r="K25" s="189"/>
      <c r="L25" s="189"/>
      <c r="M25" s="189"/>
      <c r="N25" s="188"/>
    </row>
    <row r="26" spans="2:16" ht="16.899999999999999" thickBot="1" x14ac:dyDescent="0.5">
      <c r="B26" s="59" t="s">
        <v>108</v>
      </c>
      <c r="D26" s="190"/>
      <c r="E26" s="191"/>
      <c r="F26" s="191"/>
      <c r="G26" s="191"/>
      <c r="H26" s="191"/>
      <c r="I26" s="191"/>
      <c r="J26" s="191"/>
      <c r="K26" s="191"/>
      <c r="L26" s="191"/>
      <c r="M26" s="191"/>
      <c r="N26" s="192"/>
    </row>
    <row r="27" spans="2:16" ht="16.899999999999999" thickBot="1" x14ac:dyDescent="0.5">
      <c r="B27" s="59" t="s">
        <v>79</v>
      </c>
      <c r="D27" s="190"/>
      <c r="E27" s="191"/>
      <c r="F27" s="191"/>
      <c r="G27" s="191"/>
      <c r="H27" s="191"/>
      <c r="I27" s="191"/>
      <c r="J27" s="191"/>
      <c r="K27" s="191"/>
      <c r="L27" s="191"/>
      <c r="M27" s="191"/>
      <c r="N27" s="192"/>
    </row>
    <row r="28" spans="2:16" ht="16.899999999999999" thickBot="1" x14ac:dyDescent="0.5">
      <c r="B28" s="59" t="s">
        <v>109</v>
      </c>
      <c r="D28" s="190"/>
      <c r="E28" s="191"/>
      <c r="F28" s="191"/>
      <c r="G28" s="191"/>
      <c r="H28" s="191"/>
      <c r="I28" s="191"/>
      <c r="J28" s="191"/>
      <c r="K28" s="191"/>
      <c r="L28" s="191"/>
      <c r="M28" s="191"/>
      <c r="N28" s="192"/>
    </row>
    <row r="29" spans="2:16" ht="16.899999999999999" thickBot="1" x14ac:dyDescent="0.5">
      <c r="B29" s="59" t="s">
        <v>87</v>
      </c>
      <c r="D29" s="185"/>
      <c r="E29" s="193"/>
      <c r="F29" s="193"/>
      <c r="G29" s="193"/>
      <c r="H29" s="193"/>
      <c r="I29" s="193"/>
      <c r="J29" s="193"/>
      <c r="K29" s="193"/>
      <c r="L29" s="193"/>
      <c r="M29" s="193"/>
      <c r="N29" s="186"/>
    </row>
    <row r="30" spans="2:16" ht="16.899999999999999" thickBot="1" x14ac:dyDescent="0.5">
      <c r="B30" s="109"/>
    </row>
    <row r="31" spans="2:16" ht="17.25" x14ac:dyDescent="0.45">
      <c r="B31" s="109"/>
      <c r="D31" s="187" t="s">
        <v>209</v>
      </c>
      <c r="E31" s="188"/>
      <c r="F31" s="39"/>
      <c r="G31" s="187" t="s">
        <v>209</v>
      </c>
      <c r="H31" s="188"/>
      <c r="I31" s="39"/>
      <c r="J31" s="187" t="s">
        <v>209</v>
      </c>
      <c r="K31" s="188"/>
      <c r="L31" s="39"/>
      <c r="M31" s="187" t="s">
        <v>209</v>
      </c>
      <c r="N31" s="188"/>
      <c r="O31" s="39"/>
      <c r="P31" s="39"/>
    </row>
    <row r="32" spans="2:16" ht="17.649999999999999" thickBot="1" x14ac:dyDescent="0.5">
      <c r="B32" s="60"/>
      <c r="D32" s="196" t="s">
        <v>236</v>
      </c>
      <c r="E32" s="195"/>
      <c r="F32" s="39"/>
      <c r="G32" s="196" t="s">
        <v>235</v>
      </c>
      <c r="H32" s="195"/>
      <c r="I32" s="39"/>
      <c r="J32" s="196" t="s">
        <v>233</v>
      </c>
      <c r="K32" s="195"/>
      <c r="L32" s="39"/>
      <c r="M32" s="196" t="s">
        <v>237</v>
      </c>
      <c r="N32" s="195"/>
      <c r="O32" s="39"/>
      <c r="P32" s="39"/>
    </row>
    <row r="33" spans="2:15" ht="31.15" thickBot="1" x14ac:dyDescent="0.5">
      <c r="B33" s="58" t="s">
        <v>116</v>
      </c>
      <c r="D33" s="117" t="s">
        <v>195</v>
      </c>
      <c r="E33" s="118" t="s">
        <v>210</v>
      </c>
      <c r="G33" s="117" t="s">
        <v>195</v>
      </c>
      <c r="H33" s="118" t="s">
        <v>210</v>
      </c>
      <c r="J33" s="117" t="s">
        <v>195</v>
      </c>
      <c r="K33" s="118" t="s">
        <v>210</v>
      </c>
      <c r="M33" s="117" t="s">
        <v>195</v>
      </c>
      <c r="N33" s="118" t="s">
        <v>210</v>
      </c>
    </row>
    <row r="34" spans="2:15" ht="16.899999999999999" thickBot="1" x14ac:dyDescent="0.5">
      <c r="B34" s="59" t="s">
        <v>117</v>
      </c>
      <c r="D34" s="187" t="s">
        <v>273</v>
      </c>
      <c r="E34" s="189"/>
      <c r="F34" s="189"/>
      <c r="G34" s="189"/>
      <c r="H34" s="189"/>
      <c r="I34" s="189"/>
      <c r="J34" s="189"/>
      <c r="K34" s="189"/>
      <c r="L34" s="189"/>
      <c r="M34" s="189"/>
      <c r="N34" s="188"/>
    </row>
    <row r="35" spans="2:15" ht="16.899999999999999" thickBot="1" x14ac:dyDescent="0.5">
      <c r="B35" s="59" t="s">
        <v>56</v>
      </c>
      <c r="D35" s="190"/>
      <c r="E35" s="191"/>
      <c r="F35" s="191"/>
      <c r="G35" s="191"/>
      <c r="H35" s="191"/>
      <c r="I35" s="191"/>
      <c r="J35" s="191"/>
      <c r="K35" s="191"/>
      <c r="L35" s="191"/>
      <c r="M35" s="191"/>
      <c r="N35" s="192"/>
    </row>
    <row r="36" spans="2:15" ht="16.899999999999999" thickBot="1" x14ac:dyDescent="0.5">
      <c r="B36" s="59" t="s">
        <v>85</v>
      </c>
      <c r="D36" s="185"/>
      <c r="E36" s="193"/>
      <c r="F36" s="193"/>
      <c r="G36" s="193"/>
      <c r="H36" s="193"/>
      <c r="I36" s="193"/>
      <c r="J36" s="193"/>
      <c r="K36" s="193"/>
      <c r="L36" s="193"/>
      <c r="M36" s="193"/>
      <c r="N36" s="186"/>
    </row>
    <row r="37" spans="2:15" ht="16.899999999999999" thickBot="1" x14ac:dyDescent="0.5">
      <c r="B37" s="109"/>
    </row>
    <row r="38" spans="2:15" ht="17.25" x14ac:dyDescent="0.45">
      <c r="B38" s="109"/>
      <c r="D38" s="187" t="s">
        <v>209</v>
      </c>
      <c r="E38" s="188"/>
      <c r="F38" s="39"/>
      <c r="G38" s="187" t="s">
        <v>209</v>
      </c>
      <c r="H38" s="188"/>
      <c r="I38" s="39"/>
      <c r="J38" s="187" t="s">
        <v>209</v>
      </c>
      <c r="K38" s="188"/>
      <c r="L38" s="39"/>
      <c r="M38" s="187" t="s">
        <v>209</v>
      </c>
      <c r="N38" s="188"/>
      <c r="O38" s="39"/>
    </row>
    <row r="39" spans="2:15" ht="17.649999999999999" thickBot="1" x14ac:dyDescent="0.5">
      <c r="B39" s="60"/>
      <c r="D39" t="s">
        <v>248</v>
      </c>
      <c r="E39" s="119"/>
      <c r="F39" s="39"/>
      <c r="G39" s="185"/>
      <c r="H39" s="186"/>
      <c r="I39" s="39"/>
      <c r="J39" s="185"/>
      <c r="K39" s="186"/>
      <c r="L39" s="39"/>
      <c r="M39" s="185"/>
      <c r="N39" s="186"/>
      <c r="O39" s="39"/>
    </row>
    <row r="40" spans="2:15" ht="31.15" thickBot="1" x14ac:dyDescent="0.5">
      <c r="B40" s="58" t="s">
        <v>118</v>
      </c>
      <c r="D40" s="117" t="s">
        <v>195</v>
      </c>
      <c r="E40" s="118" t="s">
        <v>210</v>
      </c>
      <c r="G40" s="117" t="s">
        <v>195</v>
      </c>
      <c r="H40" s="118" t="s">
        <v>210</v>
      </c>
      <c r="J40" s="117" t="s">
        <v>195</v>
      </c>
      <c r="K40" s="118" t="s">
        <v>210</v>
      </c>
      <c r="M40" s="117" t="s">
        <v>195</v>
      </c>
      <c r="N40" s="118" t="s">
        <v>210</v>
      </c>
    </row>
    <row r="41" spans="2:15" ht="16.899999999999999" thickBot="1" x14ac:dyDescent="0.5">
      <c r="B41" s="59" t="s">
        <v>101</v>
      </c>
      <c r="D41" s="187" t="s">
        <v>273</v>
      </c>
      <c r="E41" s="189"/>
      <c r="F41" s="189"/>
      <c r="G41" s="189"/>
      <c r="H41" s="189"/>
      <c r="I41" s="189"/>
      <c r="J41" s="189"/>
      <c r="K41" s="189"/>
      <c r="L41" s="189"/>
      <c r="M41" s="189"/>
      <c r="N41" s="188"/>
    </row>
    <row r="42" spans="2:15" ht="16.899999999999999" thickBot="1" x14ac:dyDescent="0.5">
      <c r="B42" s="59" t="s">
        <v>56</v>
      </c>
      <c r="D42" s="190"/>
      <c r="E42" s="191"/>
      <c r="F42" s="191"/>
      <c r="G42" s="191"/>
      <c r="H42" s="191"/>
      <c r="I42" s="191"/>
      <c r="J42" s="191"/>
      <c r="K42" s="191"/>
      <c r="L42" s="191"/>
      <c r="M42" s="191"/>
      <c r="N42" s="192"/>
    </row>
    <row r="43" spans="2:15" ht="16.899999999999999" thickBot="1" x14ac:dyDescent="0.5">
      <c r="B43" s="59" t="s">
        <v>112</v>
      </c>
      <c r="D43" s="190"/>
      <c r="E43" s="191"/>
      <c r="F43" s="191"/>
      <c r="G43" s="191"/>
      <c r="H43" s="191"/>
      <c r="I43" s="191"/>
      <c r="J43" s="191"/>
      <c r="K43" s="191"/>
      <c r="L43" s="191"/>
      <c r="M43" s="191"/>
      <c r="N43" s="192"/>
    </row>
    <row r="44" spans="2:15" ht="16.899999999999999" thickBot="1" x14ac:dyDescent="0.5">
      <c r="B44" s="59" t="s">
        <v>86</v>
      </c>
      <c r="D44" s="190"/>
      <c r="E44" s="191"/>
      <c r="F44" s="191"/>
      <c r="G44" s="191"/>
      <c r="H44" s="191"/>
      <c r="I44" s="191"/>
      <c r="J44" s="191"/>
      <c r="K44" s="191"/>
      <c r="L44" s="191"/>
      <c r="M44" s="191"/>
      <c r="N44" s="192"/>
    </row>
    <row r="45" spans="2:15" ht="16.899999999999999" thickBot="1" x14ac:dyDescent="0.5">
      <c r="B45" s="59" t="s">
        <v>119</v>
      </c>
      <c r="D45" s="185"/>
      <c r="E45" s="193"/>
      <c r="F45" s="193"/>
      <c r="G45" s="193"/>
      <c r="H45" s="193"/>
      <c r="I45" s="193"/>
      <c r="J45" s="193"/>
      <c r="K45" s="193"/>
      <c r="L45" s="193"/>
      <c r="M45" s="193"/>
      <c r="N45" s="186"/>
    </row>
    <row r="46" spans="2:15" ht="16.899999999999999" thickBot="1" x14ac:dyDescent="0.5">
      <c r="B46" s="109"/>
    </row>
    <row r="47" spans="2:15" ht="17.25" x14ac:dyDescent="0.45">
      <c r="B47" s="109"/>
      <c r="D47" s="187" t="s">
        <v>209</v>
      </c>
      <c r="E47" s="188"/>
      <c r="F47" s="39"/>
      <c r="G47" s="187" t="s">
        <v>209</v>
      </c>
      <c r="H47" s="188"/>
      <c r="I47" s="39"/>
      <c r="J47" s="187" t="s">
        <v>209</v>
      </c>
      <c r="K47" s="188"/>
      <c r="L47" s="39"/>
      <c r="M47" s="187" t="s">
        <v>209</v>
      </c>
      <c r="N47" s="188"/>
      <c r="O47" s="39"/>
    </row>
    <row r="48" spans="2:15" ht="17.649999999999999" thickBot="1" x14ac:dyDescent="0.5">
      <c r="B48" s="60"/>
      <c r="D48" s="234" t="s">
        <v>270</v>
      </c>
      <c r="E48" s="119"/>
      <c r="F48" s="39"/>
      <c r="G48" s="234" t="s">
        <v>269</v>
      </c>
      <c r="H48" s="119"/>
      <c r="I48" s="39"/>
      <c r="J48" s="234" t="s">
        <v>268</v>
      </c>
      <c r="K48" s="119"/>
      <c r="L48" s="39"/>
      <c r="M48" s="234" t="s">
        <v>267</v>
      </c>
      <c r="N48" s="119"/>
      <c r="O48" s="39"/>
    </row>
    <row r="49" spans="2:15" ht="31.15" thickBot="1" x14ac:dyDescent="0.5">
      <c r="B49" s="58" t="s">
        <v>126</v>
      </c>
      <c r="D49" s="117" t="s">
        <v>195</v>
      </c>
      <c r="E49" s="118" t="s">
        <v>210</v>
      </c>
      <c r="G49" s="117" t="s">
        <v>195</v>
      </c>
      <c r="H49" s="118" t="s">
        <v>210</v>
      </c>
      <c r="J49" s="117" t="s">
        <v>195</v>
      </c>
      <c r="K49" s="118" t="s">
        <v>210</v>
      </c>
      <c r="M49" s="117" t="s">
        <v>195</v>
      </c>
      <c r="N49" s="118" t="s">
        <v>210</v>
      </c>
    </row>
    <row r="50" spans="2:15" ht="16.899999999999999" thickBot="1" x14ac:dyDescent="0.5">
      <c r="B50" s="59" t="s">
        <v>127</v>
      </c>
      <c r="D50" s="187" t="s">
        <v>273</v>
      </c>
      <c r="E50" s="189"/>
      <c r="F50" s="189"/>
      <c r="G50" s="189"/>
      <c r="H50" s="189"/>
      <c r="I50" s="189"/>
      <c r="J50" s="189"/>
      <c r="K50" s="189"/>
      <c r="L50" s="189"/>
      <c r="M50" s="189"/>
      <c r="N50" s="188"/>
    </row>
    <row r="51" spans="2:15" ht="16.899999999999999" thickBot="1" x14ac:dyDescent="0.5">
      <c r="B51" s="59" t="s">
        <v>128</v>
      </c>
      <c r="D51" s="190"/>
      <c r="E51" s="191"/>
      <c r="F51" s="191"/>
      <c r="G51" s="191"/>
      <c r="H51" s="191"/>
      <c r="I51" s="191"/>
      <c r="J51" s="191"/>
      <c r="K51" s="191"/>
      <c r="L51" s="191"/>
      <c r="M51" s="191"/>
      <c r="N51" s="192"/>
    </row>
    <row r="52" spans="2:15" ht="16.899999999999999" thickBot="1" x14ac:dyDescent="0.5">
      <c r="B52" s="59" t="s">
        <v>79</v>
      </c>
      <c r="D52" s="190"/>
      <c r="E52" s="191"/>
      <c r="F52" s="191"/>
      <c r="G52" s="191"/>
      <c r="H52" s="191"/>
      <c r="I52" s="191"/>
      <c r="J52" s="191"/>
      <c r="K52" s="191"/>
      <c r="L52" s="191"/>
      <c r="M52" s="191"/>
      <c r="N52" s="192"/>
    </row>
    <row r="53" spans="2:15" ht="16.899999999999999" thickBot="1" x14ac:dyDescent="0.5">
      <c r="B53" s="59" t="s">
        <v>129</v>
      </c>
      <c r="D53" s="190"/>
      <c r="E53" s="191"/>
      <c r="F53" s="191"/>
      <c r="G53" s="191"/>
      <c r="H53" s="191"/>
      <c r="I53" s="191"/>
      <c r="J53" s="191"/>
      <c r="K53" s="191"/>
      <c r="L53" s="191"/>
      <c r="M53" s="191"/>
      <c r="N53" s="192"/>
    </row>
    <row r="54" spans="2:15" ht="16.899999999999999" thickBot="1" x14ac:dyDescent="0.5">
      <c r="B54" s="59" t="s">
        <v>130</v>
      </c>
      <c r="D54" s="185"/>
      <c r="E54" s="193"/>
      <c r="F54" s="193"/>
      <c r="G54" s="193"/>
      <c r="H54" s="193"/>
      <c r="I54" s="193"/>
      <c r="J54" s="193"/>
      <c r="K54" s="193"/>
      <c r="L54" s="193"/>
      <c r="M54" s="193"/>
      <c r="N54" s="186"/>
    </row>
    <row r="55" spans="2:15" ht="16.899999999999999" thickBot="1" x14ac:dyDescent="0.5">
      <c r="B55" s="109"/>
    </row>
    <row r="56" spans="2:15" ht="17.25" x14ac:dyDescent="0.45">
      <c r="B56" s="109"/>
      <c r="D56" s="187" t="s">
        <v>209</v>
      </c>
      <c r="E56" s="188"/>
      <c r="F56" s="39"/>
      <c r="G56" s="187" t="s">
        <v>209</v>
      </c>
      <c r="H56" s="188"/>
      <c r="I56" s="39"/>
      <c r="J56" s="187" t="s">
        <v>209</v>
      </c>
      <c r="K56" s="188"/>
      <c r="L56" s="39"/>
      <c r="M56" s="187" t="s">
        <v>209</v>
      </c>
      <c r="N56" s="188"/>
      <c r="O56" s="39"/>
    </row>
    <row r="57" spans="2:15" ht="17.649999999999999" thickBot="1" x14ac:dyDescent="0.5">
      <c r="B57" s="60"/>
      <c r="D57" s="234" t="s">
        <v>218</v>
      </c>
      <c r="E57" s="119"/>
      <c r="F57" s="39"/>
      <c r="G57" s="234" t="s">
        <v>219</v>
      </c>
      <c r="H57" s="119"/>
      <c r="I57" s="39"/>
      <c r="J57" s="234" t="s">
        <v>220</v>
      </c>
      <c r="K57" s="119"/>
      <c r="L57" s="39"/>
      <c r="M57" s="234" t="s">
        <v>213</v>
      </c>
      <c r="N57" s="119"/>
      <c r="O57" s="39"/>
    </row>
    <row r="58" spans="2:15" ht="31.15" thickBot="1" x14ac:dyDescent="0.5">
      <c r="B58" s="58" t="s">
        <v>131</v>
      </c>
      <c r="D58" s="117" t="s">
        <v>195</v>
      </c>
      <c r="E58" s="118" t="s">
        <v>210</v>
      </c>
      <c r="G58" s="117" t="s">
        <v>195</v>
      </c>
      <c r="H58" s="118" t="s">
        <v>210</v>
      </c>
      <c r="J58" s="117" t="s">
        <v>195</v>
      </c>
      <c r="K58" s="118" t="s">
        <v>210</v>
      </c>
      <c r="M58" s="114" t="s">
        <v>195</v>
      </c>
      <c r="N58" s="115" t="s">
        <v>210</v>
      </c>
    </row>
    <row r="59" spans="2:15" ht="16.899999999999999" thickBot="1" x14ac:dyDescent="0.5">
      <c r="B59" s="59" t="s">
        <v>132</v>
      </c>
      <c r="D59" s="187" t="s">
        <v>273</v>
      </c>
      <c r="E59" s="189"/>
      <c r="F59" s="189"/>
      <c r="G59" s="189"/>
      <c r="H59" s="189"/>
      <c r="I59" s="189"/>
      <c r="J59" s="189"/>
      <c r="K59" s="188"/>
      <c r="M59" s="187" t="s">
        <v>274</v>
      </c>
      <c r="N59" s="188"/>
    </row>
    <row r="60" spans="2:15" ht="16.899999999999999" thickBot="1" x14ac:dyDescent="0.5">
      <c r="B60" s="59" t="s">
        <v>133</v>
      </c>
      <c r="D60" s="190"/>
      <c r="E60" s="191"/>
      <c r="F60" s="191"/>
      <c r="G60" s="191"/>
      <c r="H60" s="191"/>
      <c r="I60" s="191"/>
      <c r="J60" s="191"/>
      <c r="K60" s="192"/>
      <c r="M60" s="190"/>
      <c r="N60" s="192"/>
    </row>
    <row r="61" spans="2:15" ht="16.899999999999999" thickBot="1" x14ac:dyDescent="0.5">
      <c r="B61" s="59" t="s">
        <v>134</v>
      </c>
      <c r="D61" s="190"/>
      <c r="E61" s="191"/>
      <c r="F61" s="191"/>
      <c r="G61" s="191"/>
      <c r="H61" s="191"/>
      <c r="I61" s="191"/>
      <c r="J61" s="191"/>
      <c r="K61" s="192"/>
      <c r="M61" s="190"/>
      <c r="N61" s="192"/>
    </row>
    <row r="62" spans="2:15" ht="16.899999999999999" thickBot="1" x14ac:dyDescent="0.5">
      <c r="B62" s="59" t="s">
        <v>135</v>
      </c>
      <c r="D62" s="190"/>
      <c r="E62" s="191"/>
      <c r="F62" s="191"/>
      <c r="G62" s="191"/>
      <c r="H62" s="191"/>
      <c r="I62" s="191"/>
      <c r="J62" s="191"/>
      <c r="K62" s="192"/>
      <c r="M62" s="190"/>
      <c r="N62" s="192"/>
    </row>
    <row r="63" spans="2:15" ht="16.899999999999999" thickBot="1" x14ac:dyDescent="0.5">
      <c r="B63" s="59" t="s">
        <v>59</v>
      </c>
      <c r="D63" s="190"/>
      <c r="E63" s="191"/>
      <c r="F63" s="191"/>
      <c r="G63" s="191"/>
      <c r="H63" s="191"/>
      <c r="I63" s="191"/>
      <c r="J63" s="191"/>
      <c r="K63" s="192"/>
      <c r="M63" s="190"/>
      <c r="N63" s="192"/>
    </row>
    <row r="64" spans="2:15" ht="16.899999999999999" thickBot="1" x14ac:dyDescent="0.5">
      <c r="B64" s="59" t="s">
        <v>136</v>
      </c>
      <c r="D64" s="190"/>
      <c r="E64" s="191"/>
      <c r="F64" s="191"/>
      <c r="G64" s="191"/>
      <c r="H64" s="191"/>
      <c r="I64" s="191"/>
      <c r="J64" s="191"/>
      <c r="K64" s="192"/>
      <c r="M64" s="190"/>
      <c r="N64" s="192"/>
    </row>
    <row r="65" spans="2:21" ht="16.899999999999999" thickBot="1" x14ac:dyDescent="0.5">
      <c r="B65" s="59" t="s">
        <v>137</v>
      </c>
      <c r="D65" s="185"/>
      <c r="E65" s="193"/>
      <c r="F65" s="193"/>
      <c r="G65" s="193"/>
      <c r="H65" s="193"/>
      <c r="I65" s="193"/>
      <c r="J65" s="193"/>
      <c r="K65" s="186"/>
      <c r="M65" s="185"/>
      <c r="N65" s="186"/>
    </row>
    <row r="66" spans="2:21" ht="16.899999999999999" thickBot="1" x14ac:dyDescent="0.5">
      <c r="B66" s="109"/>
    </row>
    <row r="67" spans="2:21" ht="17.25" x14ac:dyDescent="0.45">
      <c r="B67" s="109"/>
      <c r="D67" s="187" t="s">
        <v>209</v>
      </c>
      <c r="E67" s="188"/>
      <c r="F67" s="39"/>
      <c r="G67" s="187" t="s">
        <v>209</v>
      </c>
      <c r="H67" s="188"/>
      <c r="I67" s="39"/>
      <c r="J67" s="187" t="s">
        <v>209</v>
      </c>
      <c r="K67" s="188"/>
      <c r="L67" s="39"/>
      <c r="M67" s="187" t="s">
        <v>209</v>
      </c>
      <c r="N67" s="188"/>
      <c r="O67" s="39"/>
    </row>
    <row r="68" spans="2:21" ht="17.649999999999999" thickBot="1" x14ac:dyDescent="0.5">
      <c r="B68" s="60"/>
      <c r="D68" s="234" t="s">
        <v>275</v>
      </c>
      <c r="E68" s="119"/>
      <c r="F68" s="39"/>
      <c r="G68" s="234" t="s">
        <v>215</v>
      </c>
      <c r="H68" s="119"/>
      <c r="I68" s="39"/>
      <c r="J68" s="234" t="s">
        <v>225</v>
      </c>
      <c r="K68" s="119"/>
      <c r="L68" s="39"/>
      <c r="M68" s="234" t="s">
        <v>224</v>
      </c>
      <c r="N68" s="119"/>
      <c r="O68" s="39"/>
    </row>
    <row r="69" spans="2:21" ht="31.15" thickBot="1" x14ac:dyDescent="0.5">
      <c r="B69" s="58" t="s">
        <v>138</v>
      </c>
      <c r="D69" s="114" t="s">
        <v>195</v>
      </c>
      <c r="E69" s="115" t="s">
        <v>210</v>
      </c>
      <c r="G69" s="117" t="s">
        <v>195</v>
      </c>
      <c r="H69" s="118" t="s">
        <v>210</v>
      </c>
      <c r="J69" s="117" t="s">
        <v>195</v>
      </c>
      <c r="K69" s="118" t="s">
        <v>210</v>
      </c>
      <c r="M69" s="117" t="s">
        <v>195</v>
      </c>
      <c r="N69" s="118" t="s">
        <v>210</v>
      </c>
    </row>
    <row r="70" spans="2:21" ht="16.899999999999999" thickBot="1" x14ac:dyDescent="0.5">
      <c r="B70" s="59" t="s">
        <v>139</v>
      </c>
      <c r="D70" s="145" t="s">
        <v>195</v>
      </c>
      <c r="E70" s="131"/>
      <c r="G70" s="187" t="s">
        <v>273</v>
      </c>
      <c r="H70" s="189"/>
      <c r="I70" s="189"/>
      <c r="J70" s="189"/>
      <c r="K70" s="189"/>
      <c r="L70" s="189"/>
      <c r="M70" s="189"/>
      <c r="N70" s="188"/>
    </row>
    <row r="71" spans="2:21" ht="16.899999999999999" thickBot="1" x14ac:dyDescent="0.5">
      <c r="B71" s="59" t="s">
        <v>140</v>
      </c>
      <c r="D71" s="145" t="s">
        <v>195</v>
      </c>
      <c r="E71" s="131"/>
      <c r="G71" s="190"/>
      <c r="H71" s="191"/>
      <c r="I71" s="191"/>
      <c r="J71" s="191"/>
      <c r="K71" s="191"/>
      <c r="L71" s="191"/>
      <c r="M71" s="191"/>
      <c r="N71" s="192"/>
    </row>
    <row r="72" spans="2:21" ht="16.899999999999999" thickBot="1" x14ac:dyDescent="0.5">
      <c r="B72" s="59" t="s">
        <v>141</v>
      </c>
      <c r="D72" s="145" t="s">
        <v>195</v>
      </c>
      <c r="E72" s="131"/>
      <c r="G72" s="190"/>
      <c r="H72" s="191"/>
      <c r="I72" s="191"/>
      <c r="J72" s="191"/>
      <c r="K72" s="191"/>
      <c r="L72" s="191"/>
      <c r="M72" s="191"/>
      <c r="N72" s="192"/>
    </row>
    <row r="73" spans="2:21" ht="16.899999999999999" thickBot="1" x14ac:dyDescent="0.5">
      <c r="B73" s="59" t="s">
        <v>98</v>
      </c>
      <c r="D73" s="145" t="s">
        <v>195</v>
      </c>
      <c r="E73" s="131"/>
      <c r="G73" s="190"/>
      <c r="H73" s="191"/>
      <c r="I73" s="191"/>
      <c r="J73" s="191"/>
      <c r="K73" s="191"/>
      <c r="L73" s="191"/>
      <c r="M73" s="191"/>
      <c r="N73" s="192"/>
    </row>
    <row r="74" spans="2:21" ht="16.899999999999999" thickBot="1" x14ac:dyDescent="0.5">
      <c r="B74" s="59" t="s">
        <v>142</v>
      </c>
      <c r="D74" s="116" t="s">
        <v>195</v>
      </c>
      <c r="E74" s="119"/>
      <c r="G74" s="185"/>
      <c r="H74" s="193"/>
      <c r="I74" s="193"/>
      <c r="J74" s="193"/>
      <c r="K74" s="193"/>
      <c r="L74" s="193"/>
      <c r="M74" s="193"/>
      <c r="N74" s="186"/>
    </row>
    <row r="75" spans="2:21" ht="16.899999999999999" thickBot="1" x14ac:dyDescent="0.5">
      <c r="B75" s="109"/>
    </row>
    <row r="76" spans="2:21" ht="17.25" x14ac:dyDescent="0.45">
      <c r="B76" s="109"/>
      <c r="D76" s="187" t="s">
        <v>209</v>
      </c>
      <c r="E76" s="188"/>
      <c r="F76" s="39"/>
      <c r="G76" s="187" t="s">
        <v>209</v>
      </c>
      <c r="H76" s="188"/>
      <c r="I76" s="39"/>
      <c r="J76" s="187" t="s">
        <v>209</v>
      </c>
      <c r="K76" s="188"/>
      <c r="L76" s="39"/>
      <c r="M76" s="187" t="s">
        <v>209</v>
      </c>
      <c r="N76" s="188"/>
      <c r="O76" s="39"/>
      <c r="P76" s="187" t="s">
        <v>209</v>
      </c>
      <c r="Q76" s="188"/>
      <c r="S76" s="187" t="s">
        <v>209</v>
      </c>
      <c r="T76" s="188"/>
      <c r="U76" s="39"/>
    </row>
    <row r="77" spans="2:21" ht="17.649999999999999" thickBot="1" x14ac:dyDescent="0.5">
      <c r="B77" s="60"/>
      <c r="D77" s="234" t="s">
        <v>247</v>
      </c>
      <c r="E77" s="119"/>
      <c r="F77" s="39"/>
      <c r="G77" s="234" t="s">
        <v>241</v>
      </c>
      <c r="H77" s="119"/>
      <c r="I77" s="39"/>
      <c r="J77" s="234" t="s">
        <v>240</v>
      </c>
      <c r="K77" s="119"/>
      <c r="L77" s="39"/>
      <c r="M77" s="234" t="s">
        <v>239</v>
      </c>
      <c r="N77" s="119"/>
      <c r="O77" s="39"/>
      <c r="P77" s="234" t="s">
        <v>243</v>
      </c>
      <c r="Q77" s="119"/>
      <c r="S77" s="234" t="s">
        <v>242</v>
      </c>
      <c r="T77" s="119"/>
      <c r="U77" s="39"/>
    </row>
    <row r="78" spans="2:21" ht="31.15" thickBot="1" x14ac:dyDescent="0.5">
      <c r="B78" s="58" t="s">
        <v>143</v>
      </c>
      <c r="D78" s="117" t="s">
        <v>195</v>
      </c>
      <c r="E78" s="118" t="s">
        <v>210</v>
      </c>
      <c r="G78" s="117" t="s">
        <v>195</v>
      </c>
      <c r="H78" s="118" t="s">
        <v>210</v>
      </c>
      <c r="J78" s="117" t="s">
        <v>195</v>
      </c>
      <c r="K78" s="118" t="s">
        <v>210</v>
      </c>
      <c r="M78" s="117" t="s">
        <v>195</v>
      </c>
      <c r="N78" s="118" t="s">
        <v>210</v>
      </c>
      <c r="P78" s="117" t="s">
        <v>195</v>
      </c>
      <c r="Q78" s="118" t="s">
        <v>210</v>
      </c>
      <c r="S78" s="117" t="s">
        <v>195</v>
      </c>
      <c r="T78" s="118" t="s">
        <v>210</v>
      </c>
    </row>
    <row r="79" spans="2:21" ht="16.899999999999999" thickBot="1" x14ac:dyDescent="0.5">
      <c r="B79" s="59" t="s">
        <v>144</v>
      </c>
      <c r="D79" s="187" t="s">
        <v>273</v>
      </c>
      <c r="E79" s="189"/>
      <c r="F79" s="189"/>
      <c r="G79" s="189"/>
      <c r="H79" s="189"/>
      <c r="I79" s="189"/>
      <c r="J79" s="189"/>
      <c r="K79" s="189"/>
      <c r="L79" s="189"/>
      <c r="M79" s="189"/>
      <c r="N79" s="189"/>
      <c r="O79" s="189"/>
      <c r="P79" s="189"/>
      <c r="Q79" s="189"/>
      <c r="R79" s="189"/>
      <c r="S79" s="189"/>
      <c r="T79" s="188"/>
    </row>
    <row r="80" spans="2:21" ht="16.899999999999999" thickBot="1" x14ac:dyDescent="0.5">
      <c r="B80" s="59" t="s">
        <v>128</v>
      </c>
      <c r="D80" s="190"/>
      <c r="E80" s="191"/>
      <c r="F80" s="191"/>
      <c r="G80" s="191"/>
      <c r="H80" s="191"/>
      <c r="I80" s="191"/>
      <c r="J80" s="191"/>
      <c r="K80" s="191"/>
      <c r="L80" s="191"/>
      <c r="M80" s="191"/>
      <c r="N80" s="191"/>
      <c r="O80" s="191"/>
      <c r="P80" s="191"/>
      <c r="Q80" s="191"/>
      <c r="R80" s="191"/>
      <c r="S80" s="191"/>
      <c r="T80" s="192"/>
    </row>
    <row r="81" spans="2:20" ht="16.899999999999999" thickBot="1" x14ac:dyDescent="0.5">
      <c r="B81" s="59" t="s">
        <v>145</v>
      </c>
      <c r="D81" s="190"/>
      <c r="E81" s="191"/>
      <c r="F81" s="191"/>
      <c r="G81" s="191"/>
      <c r="H81" s="191"/>
      <c r="I81" s="191"/>
      <c r="J81" s="191"/>
      <c r="K81" s="191"/>
      <c r="L81" s="191"/>
      <c r="M81" s="191"/>
      <c r="N81" s="191"/>
      <c r="O81" s="191"/>
      <c r="P81" s="191"/>
      <c r="Q81" s="191"/>
      <c r="R81" s="191"/>
      <c r="S81" s="191"/>
      <c r="T81" s="192"/>
    </row>
    <row r="82" spans="2:20" ht="16.899999999999999" thickBot="1" x14ac:dyDescent="0.5">
      <c r="B82" s="59" t="s">
        <v>135</v>
      </c>
      <c r="D82" s="190"/>
      <c r="E82" s="191"/>
      <c r="F82" s="191"/>
      <c r="G82" s="191"/>
      <c r="H82" s="191"/>
      <c r="I82" s="191"/>
      <c r="J82" s="191"/>
      <c r="K82" s="191"/>
      <c r="L82" s="191"/>
      <c r="M82" s="191"/>
      <c r="N82" s="191"/>
      <c r="O82" s="191"/>
      <c r="P82" s="191"/>
      <c r="Q82" s="191"/>
      <c r="R82" s="191"/>
      <c r="S82" s="191"/>
      <c r="T82" s="192"/>
    </row>
    <row r="83" spans="2:20" ht="16.899999999999999" thickBot="1" x14ac:dyDescent="0.5">
      <c r="B83" s="59" t="s">
        <v>99</v>
      </c>
      <c r="D83" s="185"/>
      <c r="E83" s="193"/>
      <c r="F83" s="193"/>
      <c r="G83" s="193"/>
      <c r="H83" s="193"/>
      <c r="I83" s="193"/>
      <c r="J83" s="193"/>
      <c r="K83" s="193"/>
      <c r="L83" s="193"/>
      <c r="M83" s="193"/>
      <c r="N83" s="193"/>
      <c r="O83" s="193"/>
      <c r="P83" s="193"/>
      <c r="Q83" s="193"/>
      <c r="R83" s="193"/>
      <c r="S83" s="193"/>
      <c r="T83" s="186"/>
    </row>
    <row r="84" spans="2:20" ht="16.899999999999999" thickBot="1" x14ac:dyDescent="0.5">
      <c r="B84" s="109"/>
    </row>
    <row r="85" spans="2:20" ht="17.25" x14ac:dyDescent="0.45">
      <c r="B85" s="109"/>
      <c r="D85" s="187" t="s">
        <v>209</v>
      </c>
      <c r="E85" s="188"/>
      <c r="F85" s="39"/>
      <c r="G85" s="187" t="s">
        <v>209</v>
      </c>
      <c r="H85" s="188"/>
      <c r="I85" s="39"/>
      <c r="J85" s="187" t="s">
        <v>209</v>
      </c>
      <c r="K85" s="188"/>
      <c r="L85" s="39"/>
      <c r="M85" s="187" t="s">
        <v>209</v>
      </c>
      <c r="N85" s="188"/>
      <c r="O85" s="39"/>
    </row>
    <row r="86" spans="2:20" ht="17.649999999999999" thickBot="1" x14ac:dyDescent="0.5">
      <c r="B86" s="60"/>
      <c r="D86" s="146" t="s">
        <v>270</v>
      </c>
      <c r="E86" s="119"/>
      <c r="F86" s="39"/>
      <c r="G86" s="146" t="s">
        <v>269</v>
      </c>
      <c r="H86" s="119"/>
      <c r="I86" s="39"/>
      <c r="J86" s="146" t="s">
        <v>262</v>
      </c>
      <c r="K86" s="119"/>
      <c r="L86" s="39"/>
      <c r="M86" s="233">
        <v>45652</v>
      </c>
      <c r="N86" s="119"/>
      <c r="O86" s="39"/>
    </row>
    <row r="87" spans="2:20" ht="31.15" thickBot="1" x14ac:dyDescent="0.5">
      <c r="B87" s="58" t="s">
        <v>150</v>
      </c>
      <c r="D87" s="114" t="s">
        <v>195</v>
      </c>
      <c r="E87" s="115" t="s">
        <v>210</v>
      </c>
      <c r="G87" s="114" t="s">
        <v>195</v>
      </c>
      <c r="H87" s="115" t="s">
        <v>210</v>
      </c>
      <c r="J87" s="114" t="s">
        <v>195</v>
      </c>
      <c r="K87" s="115" t="s">
        <v>210</v>
      </c>
      <c r="M87" s="114" t="s">
        <v>195</v>
      </c>
      <c r="N87" s="115" t="s">
        <v>210</v>
      </c>
    </row>
    <row r="88" spans="2:20" ht="16.899999999999999" thickBot="1" x14ac:dyDescent="0.5">
      <c r="B88" s="59" t="s">
        <v>107</v>
      </c>
      <c r="D88" s="187" t="s">
        <v>273</v>
      </c>
      <c r="E88" s="189"/>
      <c r="F88" s="189"/>
      <c r="G88" s="189"/>
      <c r="H88" s="189"/>
      <c r="I88" s="189"/>
      <c r="J88" s="189"/>
      <c r="K88" s="189"/>
      <c r="L88" s="189"/>
      <c r="M88" s="189"/>
      <c r="N88" s="188"/>
    </row>
    <row r="89" spans="2:20" ht="16.899999999999999" thickBot="1" x14ac:dyDescent="0.5">
      <c r="B89" s="59" t="s">
        <v>66</v>
      </c>
      <c r="D89" s="190"/>
      <c r="E89" s="191"/>
      <c r="F89" s="191"/>
      <c r="G89" s="191"/>
      <c r="H89" s="191"/>
      <c r="I89" s="191"/>
      <c r="J89" s="191"/>
      <c r="K89" s="191"/>
      <c r="L89" s="191"/>
      <c r="M89" s="191"/>
      <c r="N89" s="192"/>
    </row>
    <row r="90" spans="2:20" ht="16.899999999999999" thickBot="1" x14ac:dyDescent="0.5">
      <c r="B90" s="59" t="s">
        <v>151</v>
      </c>
      <c r="D90" s="190"/>
      <c r="E90" s="191"/>
      <c r="F90" s="191"/>
      <c r="G90" s="191"/>
      <c r="H90" s="191"/>
      <c r="I90" s="191"/>
      <c r="J90" s="191"/>
      <c r="K90" s="191"/>
      <c r="L90" s="191"/>
      <c r="M90" s="191"/>
      <c r="N90" s="192"/>
    </row>
    <row r="91" spans="2:20" ht="16.899999999999999" thickBot="1" x14ac:dyDescent="0.5">
      <c r="B91" s="59" t="s">
        <v>109</v>
      </c>
      <c r="D91" s="190"/>
      <c r="E91" s="191"/>
      <c r="F91" s="191"/>
      <c r="G91" s="191"/>
      <c r="H91" s="191"/>
      <c r="I91" s="191"/>
      <c r="J91" s="191"/>
      <c r="K91" s="191"/>
      <c r="L91" s="191"/>
      <c r="M91" s="191"/>
      <c r="N91" s="192"/>
    </row>
    <row r="92" spans="2:20" ht="16.899999999999999" thickBot="1" x14ac:dyDescent="0.5">
      <c r="B92" s="59" t="s">
        <v>87</v>
      </c>
      <c r="D92" s="185"/>
      <c r="E92" s="193"/>
      <c r="F92" s="193"/>
      <c r="G92" s="193"/>
      <c r="H92" s="193"/>
      <c r="I92" s="193"/>
      <c r="J92" s="193"/>
      <c r="K92" s="193"/>
      <c r="L92" s="193"/>
      <c r="M92" s="193"/>
      <c r="N92" s="186"/>
    </row>
    <row r="93" spans="2:20" ht="16.899999999999999" thickBot="1" x14ac:dyDescent="0.5">
      <c r="B93" s="109"/>
    </row>
    <row r="94" spans="2:20" ht="17.25" x14ac:dyDescent="0.45">
      <c r="B94" s="109"/>
      <c r="D94" s="187" t="s">
        <v>209</v>
      </c>
      <c r="E94" s="188"/>
      <c r="F94" s="39"/>
      <c r="G94" s="187" t="s">
        <v>209</v>
      </c>
      <c r="H94" s="188"/>
      <c r="I94" s="39"/>
      <c r="J94" s="187" t="s">
        <v>209</v>
      </c>
      <c r="K94" s="188"/>
      <c r="L94" s="39"/>
      <c r="M94" s="187" t="s">
        <v>209</v>
      </c>
      <c r="N94" s="188"/>
      <c r="O94" s="39"/>
    </row>
    <row r="95" spans="2:20" ht="17.649999999999999" thickBot="1" x14ac:dyDescent="0.5">
      <c r="B95" s="60"/>
      <c r="D95" s="234" t="s">
        <v>235</v>
      </c>
      <c r="E95" s="119"/>
      <c r="F95" s="39"/>
      <c r="G95" s="234" t="s">
        <v>223</v>
      </c>
      <c r="H95" s="119"/>
      <c r="I95" s="39"/>
      <c r="J95" s="234" t="s">
        <v>222</v>
      </c>
      <c r="K95" s="119"/>
      <c r="L95" s="39"/>
      <c r="M95" s="234" t="s">
        <v>221</v>
      </c>
      <c r="N95" s="119"/>
      <c r="O95" s="39"/>
    </row>
    <row r="96" spans="2:20" ht="31.15" thickBot="1" x14ac:dyDescent="0.5">
      <c r="B96" s="58" t="s">
        <v>152</v>
      </c>
      <c r="D96" s="235" t="s">
        <v>195</v>
      </c>
      <c r="E96" s="236" t="s">
        <v>210</v>
      </c>
      <c r="G96" s="145" t="s">
        <v>195</v>
      </c>
      <c r="H96" s="131" t="s">
        <v>210</v>
      </c>
      <c r="J96" s="145" t="s">
        <v>195</v>
      </c>
      <c r="K96" s="131" t="s">
        <v>210</v>
      </c>
      <c r="M96" s="145" t="s">
        <v>195</v>
      </c>
      <c r="N96" s="131" t="s">
        <v>210</v>
      </c>
    </row>
    <row r="97" spans="2:17" ht="16.899999999999999" thickBot="1" x14ac:dyDescent="0.5">
      <c r="B97" s="59" t="s">
        <v>153</v>
      </c>
      <c r="D97" s="138" t="s">
        <v>195</v>
      </c>
      <c r="E97" s="139"/>
      <c r="G97" s="187" t="s">
        <v>273</v>
      </c>
      <c r="H97" s="189"/>
      <c r="I97" s="189"/>
      <c r="J97" s="189"/>
      <c r="K97" s="189"/>
      <c r="L97" s="189"/>
      <c r="M97" s="189"/>
      <c r="N97" s="188"/>
    </row>
    <row r="98" spans="2:17" ht="16.899999999999999" thickBot="1" x14ac:dyDescent="0.5">
      <c r="B98" s="59" t="s">
        <v>154</v>
      </c>
      <c r="D98" s="138"/>
      <c r="E98" s="139" t="s">
        <v>210</v>
      </c>
      <c r="G98" s="190"/>
      <c r="H98" s="191"/>
      <c r="I98" s="191"/>
      <c r="J98" s="191"/>
      <c r="K98" s="191"/>
      <c r="L98" s="191"/>
      <c r="M98" s="191"/>
      <c r="N98" s="192"/>
    </row>
    <row r="99" spans="2:17" ht="16.899999999999999" thickBot="1" x14ac:dyDescent="0.5">
      <c r="B99" s="59" t="s">
        <v>85</v>
      </c>
      <c r="D99" s="138"/>
      <c r="E99" s="139" t="s">
        <v>210</v>
      </c>
      <c r="G99" s="190"/>
      <c r="H99" s="191"/>
      <c r="I99" s="191"/>
      <c r="J99" s="191"/>
      <c r="K99" s="191"/>
      <c r="L99" s="191"/>
      <c r="M99" s="191"/>
      <c r="N99" s="192"/>
    </row>
    <row r="100" spans="2:17" ht="16.899999999999999" thickBot="1" x14ac:dyDescent="0.5">
      <c r="B100" s="59" t="s">
        <v>155</v>
      </c>
      <c r="D100" s="138" t="s">
        <v>195</v>
      </c>
      <c r="E100" s="139"/>
      <c r="G100" s="190"/>
      <c r="H100" s="191"/>
      <c r="I100" s="191"/>
      <c r="J100" s="191"/>
      <c r="K100" s="191"/>
      <c r="L100" s="191"/>
      <c r="M100" s="191"/>
      <c r="N100" s="192"/>
    </row>
    <row r="101" spans="2:17" ht="16.899999999999999" thickBot="1" x14ac:dyDescent="0.5">
      <c r="B101" s="59" t="s">
        <v>156</v>
      </c>
      <c r="D101" s="138" t="s">
        <v>195</v>
      </c>
      <c r="E101" s="139"/>
      <c r="G101" s="190"/>
      <c r="H101" s="191"/>
      <c r="I101" s="191"/>
      <c r="J101" s="191"/>
      <c r="K101" s="191"/>
      <c r="L101" s="191"/>
      <c r="M101" s="191"/>
      <c r="N101" s="192"/>
    </row>
    <row r="102" spans="2:17" ht="16.899999999999999" thickBot="1" x14ac:dyDescent="0.5">
      <c r="B102" s="59" t="s">
        <v>157</v>
      </c>
      <c r="D102" s="138"/>
      <c r="E102" s="139" t="s">
        <v>210</v>
      </c>
      <c r="G102" s="190"/>
      <c r="H102" s="191"/>
      <c r="I102" s="191"/>
      <c r="J102" s="191"/>
      <c r="K102" s="191"/>
      <c r="L102" s="191"/>
      <c r="M102" s="191"/>
      <c r="N102" s="192"/>
    </row>
    <row r="103" spans="2:17" ht="16.899999999999999" thickBot="1" x14ac:dyDescent="0.5">
      <c r="B103" s="59" t="s">
        <v>158</v>
      </c>
      <c r="D103" s="140" t="s">
        <v>195</v>
      </c>
      <c r="E103" s="141"/>
      <c r="G103" s="185"/>
      <c r="H103" s="193"/>
      <c r="I103" s="193"/>
      <c r="J103" s="193"/>
      <c r="K103" s="193"/>
      <c r="L103" s="193"/>
      <c r="M103" s="193"/>
      <c r="N103" s="186"/>
    </row>
    <row r="104" spans="2:17" ht="16.899999999999999" thickBot="1" x14ac:dyDescent="0.5">
      <c r="B104" s="109"/>
    </row>
    <row r="105" spans="2:17" ht="17.25" x14ac:dyDescent="0.45">
      <c r="B105" s="109"/>
      <c r="D105" s="187" t="s">
        <v>209</v>
      </c>
      <c r="E105" s="188"/>
      <c r="F105" s="39"/>
      <c r="G105" s="187" t="s">
        <v>209</v>
      </c>
      <c r="H105" s="188"/>
      <c r="I105" s="39"/>
      <c r="J105" s="187" t="s">
        <v>209</v>
      </c>
      <c r="K105" s="188"/>
      <c r="L105" s="39"/>
      <c r="M105" s="187" t="s">
        <v>209</v>
      </c>
      <c r="N105" s="188"/>
      <c r="O105" s="39"/>
      <c r="P105" s="197" t="s">
        <v>209</v>
      </c>
      <c r="Q105" s="198"/>
    </row>
    <row r="106" spans="2:17" ht="17.649999999999999" thickBot="1" x14ac:dyDescent="0.5">
      <c r="B106" s="60"/>
      <c r="D106" s="234" t="s">
        <v>251</v>
      </c>
      <c r="E106" s="119"/>
      <c r="F106" s="39"/>
      <c r="G106" s="234" t="s">
        <v>245</v>
      </c>
      <c r="H106" s="119"/>
      <c r="I106" s="39"/>
      <c r="J106" s="234" t="s">
        <v>250</v>
      </c>
      <c r="K106" s="119"/>
      <c r="L106" s="39"/>
      <c r="M106" s="234" t="s">
        <v>249</v>
      </c>
      <c r="N106" s="119"/>
      <c r="O106" s="39"/>
      <c r="P106" s="237" t="s">
        <v>276</v>
      </c>
      <c r="Q106" s="141"/>
    </row>
    <row r="107" spans="2:17" ht="31.15" thickBot="1" x14ac:dyDescent="0.5">
      <c r="B107" s="66" t="s">
        <v>165</v>
      </c>
      <c r="D107" s="145" t="s">
        <v>195</v>
      </c>
      <c r="E107" s="131" t="s">
        <v>210</v>
      </c>
      <c r="G107" s="145" t="s">
        <v>195</v>
      </c>
      <c r="H107" s="131" t="s">
        <v>210</v>
      </c>
      <c r="J107" s="145" t="s">
        <v>195</v>
      </c>
      <c r="K107" s="131" t="s">
        <v>210</v>
      </c>
      <c r="M107" s="145" t="s">
        <v>195</v>
      </c>
      <c r="N107" s="131" t="s">
        <v>210</v>
      </c>
      <c r="P107" s="235" t="s">
        <v>195</v>
      </c>
      <c r="Q107" s="236" t="s">
        <v>210</v>
      </c>
    </row>
    <row r="108" spans="2:17" x14ac:dyDescent="0.45">
      <c r="B108" s="67" t="s">
        <v>166</v>
      </c>
      <c r="D108" s="187" t="s">
        <v>273</v>
      </c>
      <c r="E108" s="189"/>
      <c r="F108" s="189"/>
      <c r="G108" s="189"/>
      <c r="H108" s="189"/>
      <c r="I108" s="189"/>
      <c r="J108" s="189"/>
      <c r="K108" s="189"/>
      <c r="L108" s="189"/>
      <c r="M108" s="189"/>
      <c r="N108" s="188"/>
      <c r="P108" s="138" t="s">
        <v>195</v>
      </c>
      <c r="Q108" s="139"/>
    </row>
    <row r="109" spans="2:17" x14ac:dyDescent="0.45">
      <c r="B109" s="67" t="s">
        <v>167</v>
      </c>
      <c r="D109" s="190"/>
      <c r="E109" s="191"/>
      <c r="F109" s="191"/>
      <c r="G109" s="191"/>
      <c r="H109" s="191"/>
      <c r="I109" s="191"/>
      <c r="J109" s="191"/>
      <c r="K109" s="191"/>
      <c r="L109" s="191"/>
      <c r="M109" s="191"/>
      <c r="N109" s="192"/>
      <c r="P109" s="138"/>
      <c r="Q109" s="139" t="s">
        <v>210</v>
      </c>
    </row>
    <row r="110" spans="2:17" x14ac:dyDescent="0.45">
      <c r="B110" s="67" t="s">
        <v>168</v>
      </c>
      <c r="D110" s="190"/>
      <c r="E110" s="191"/>
      <c r="F110" s="191"/>
      <c r="G110" s="191"/>
      <c r="H110" s="191"/>
      <c r="I110" s="191"/>
      <c r="J110" s="191"/>
      <c r="K110" s="191"/>
      <c r="L110" s="191"/>
      <c r="M110" s="191"/>
      <c r="N110" s="192"/>
      <c r="P110" s="138"/>
      <c r="Q110" s="139" t="s">
        <v>210</v>
      </c>
    </row>
    <row r="111" spans="2:17" x14ac:dyDescent="0.45">
      <c r="B111" s="67" t="s">
        <v>169</v>
      </c>
      <c r="D111" s="190"/>
      <c r="E111" s="191"/>
      <c r="F111" s="191"/>
      <c r="G111" s="191"/>
      <c r="H111" s="191"/>
      <c r="I111" s="191"/>
      <c r="J111" s="191"/>
      <c r="K111" s="191"/>
      <c r="L111" s="191"/>
      <c r="M111" s="191"/>
      <c r="N111" s="192"/>
      <c r="P111" s="138" t="s">
        <v>195</v>
      </c>
      <c r="Q111" s="139"/>
    </row>
    <row r="112" spans="2:17" ht="16.899999999999999" thickBot="1" x14ac:dyDescent="0.5">
      <c r="B112" s="68" t="s">
        <v>164</v>
      </c>
      <c r="D112" s="185"/>
      <c r="E112" s="193"/>
      <c r="F112" s="193"/>
      <c r="G112" s="193"/>
      <c r="H112" s="193"/>
      <c r="I112" s="193"/>
      <c r="J112" s="193"/>
      <c r="K112" s="193"/>
      <c r="L112" s="193"/>
      <c r="M112" s="193"/>
      <c r="N112" s="186"/>
      <c r="P112" s="140"/>
      <c r="Q112" s="141" t="s">
        <v>210</v>
      </c>
    </row>
  </sheetData>
  <mergeCells count="79">
    <mergeCell ref="D108:N112"/>
    <mergeCell ref="D105:E105"/>
    <mergeCell ref="G105:H105"/>
    <mergeCell ref="J105:K105"/>
    <mergeCell ref="M105:N105"/>
    <mergeCell ref="P105:Q105"/>
    <mergeCell ref="D16:N20"/>
    <mergeCell ref="D25:N29"/>
    <mergeCell ref="D34:N36"/>
    <mergeCell ref="D41:N45"/>
    <mergeCell ref="D50:N54"/>
    <mergeCell ref="D59:K65"/>
    <mergeCell ref="M59:N65"/>
    <mergeCell ref="G70:N74"/>
    <mergeCell ref="D79:T83"/>
    <mergeCell ref="D88:N92"/>
    <mergeCell ref="G97:N103"/>
    <mergeCell ref="D85:E85"/>
    <mergeCell ref="G85:H85"/>
    <mergeCell ref="J85:K85"/>
    <mergeCell ref="M85:N85"/>
    <mergeCell ref="D94:E94"/>
    <mergeCell ref="G94:H94"/>
    <mergeCell ref="J94:K94"/>
    <mergeCell ref="M94:N94"/>
    <mergeCell ref="D67:E67"/>
    <mergeCell ref="G67:H67"/>
    <mergeCell ref="J67:K67"/>
    <mergeCell ref="M67:N67"/>
    <mergeCell ref="D76:E76"/>
    <mergeCell ref="G76:H76"/>
    <mergeCell ref="J76:K76"/>
    <mergeCell ref="M76:N76"/>
    <mergeCell ref="P76:Q76"/>
    <mergeCell ref="D47:E47"/>
    <mergeCell ref="G47:H47"/>
    <mergeCell ref="J47:K47"/>
    <mergeCell ref="M47:N47"/>
    <mergeCell ref="D56:E56"/>
    <mergeCell ref="G56:H56"/>
    <mergeCell ref="J56:K56"/>
    <mergeCell ref="M56:N56"/>
    <mergeCell ref="G39:H39"/>
    <mergeCell ref="J39:K39"/>
    <mergeCell ref="M39:N39"/>
    <mergeCell ref="D38:E38"/>
    <mergeCell ref="G38:H38"/>
    <mergeCell ref="J38:K38"/>
    <mergeCell ref="M38:N38"/>
    <mergeCell ref="D32:E32"/>
    <mergeCell ref="G32:H32"/>
    <mergeCell ref="J32:K32"/>
    <mergeCell ref="M32:N32"/>
    <mergeCell ref="D31:E31"/>
    <mergeCell ref="G31:H31"/>
    <mergeCell ref="J31:K31"/>
    <mergeCell ref="M31:N31"/>
    <mergeCell ref="J23:K23"/>
    <mergeCell ref="M23:N23"/>
    <mergeCell ref="D22:E22"/>
    <mergeCell ref="G22:H22"/>
    <mergeCell ref="J22:K22"/>
    <mergeCell ref="M22:N22"/>
    <mergeCell ref="S76:T76"/>
    <mergeCell ref="B2:W2"/>
    <mergeCell ref="D14:E14"/>
    <mergeCell ref="G14:H14"/>
    <mergeCell ref="J14:K14"/>
    <mergeCell ref="M14:N14"/>
    <mergeCell ref="D13:E13"/>
    <mergeCell ref="G13:H13"/>
    <mergeCell ref="J13:K13"/>
    <mergeCell ref="M13:N13"/>
    <mergeCell ref="D5:E5"/>
    <mergeCell ref="G5:H5"/>
    <mergeCell ref="D4:E4"/>
    <mergeCell ref="G4:H4"/>
    <mergeCell ref="D23:E23"/>
    <mergeCell ref="G23:H23"/>
  </mergeCells>
  <pageMargins left="0.11811023622047245" right="0.11811023622047245" top="0.15748031496062992" bottom="0.1574803149606299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85CD-1E72-4802-A0FE-4F2181BFCAC5}">
  <dimension ref="A1:E9"/>
  <sheetViews>
    <sheetView rightToLeft="1" tabSelected="1" workbookViewId="0">
      <selection activeCell="C5" sqref="C5"/>
    </sheetView>
  </sheetViews>
  <sheetFormatPr defaultRowHeight="13.5" x14ac:dyDescent="0.35"/>
  <cols>
    <col min="1" max="1" width="17.3125" bestFit="1" customWidth="1"/>
    <col min="2" max="2" width="9.9375" bestFit="1" customWidth="1"/>
    <col min="3" max="3" width="13.6875" bestFit="1" customWidth="1"/>
    <col min="4" max="4" width="23.4375" bestFit="1" customWidth="1"/>
    <col min="5" max="5" width="21.0625" bestFit="1" customWidth="1"/>
  </cols>
  <sheetData>
    <row r="1" spans="1:5" ht="15.4" x14ac:dyDescent="0.35">
      <c r="A1" s="199" t="s">
        <v>23</v>
      </c>
      <c r="B1" s="199"/>
      <c r="C1" s="199"/>
      <c r="D1" s="199"/>
      <c r="E1" s="199"/>
    </row>
    <row r="2" spans="1:5" ht="15.4" x14ac:dyDescent="0.35">
      <c r="A2" s="50" t="s">
        <v>24</v>
      </c>
      <c r="B2" s="51" t="s">
        <v>25</v>
      </c>
      <c r="C2" s="52" t="s">
        <v>26</v>
      </c>
      <c r="D2" s="53" t="s">
        <v>27</v>
      </c>
      <c r="E2" s="54" t="s">
        <v>28</v>
      </c>
    </row>
    <row r="3" spans="1:5" ht="16.899999999999999" customHeight="1" x14ac:dyDescent="0.35">
      <c r="A3" s="55" t="s">
        <v>29</v>
      </c>
      <c r="B3" s="55" t="s">
        <v>30</v>
      </c>
      <c r="C3" s="55" t="s">
        <v>31</v>
      </c>
      <c r="D3" s="55" t="s">
        <v>32</v>
      </c>
      <c r="E3" s="55" t="s">
        <v>33</v>
      </c>
    </row>
    <row r="4" spans="1:5" ht="16.899999999999999" customHeight="1" x14ac:dyDescent="0.35">
      <c r="A4" s="55" t="s">
        <v>34</v>
      </c>
      <c r="B4" s="55" t="s">
        <v>35</v>
      </c>
      <c r="C4" s="55" t="s">
        <v>36</v>
      </c>
      <c r="D4" s="55" t="s">
        <v>37</v>
      </c>
      <c r="E4" s="55" t="s">
        <v>38</v>
      </c>
    </row>
    <row r="5" spans="1:5" ht="16.899999999999999" customHeight="1" x14ac:dyDescent="0.35">
      <c r="A5" s="55" t="s">
        <v>39</v>
      </c>
      <c r="B5" s="55" t="s">
        <v>40</v>
      </c>
      <c r="C5" s="55" t="s">
        <v>41</v>
      </c>
      <c r="D5" s="55" t="s">
        <v>42</v>
      </c>
      <c r="E5" s="55" t="s">
        <v>43</v>
      </c>
    </row>
    <row r="6" spans="1:5" ht="16.899999999999999" customHeight="1" x14ac:dyDescent="0.35">
      <c r="A6" s="55" t="s">
        <v>44</v>
      </c>
      <c r="B6" s="55" t="s">
        <v>21</v>
      </c>
      <c r="C6" s="55" t="s">
        <v>45</v>
      </c>
      <c r="D6" s="55" t="s">
        <v>46</v>
      </c>
      <c r="E6" s="55" t="s">
        <v>47</v>
      </c>
    </row>
    <row r="7" spans="1:5" ht="16.899999999999999" customHeight="1" x14ac:dyDescent="0.35">
      <c r="A7" s="55" t="s">
        <v>48</v>
      </c>
      <c r="B7" s="55" t="s">
        <v>20</v>
      </c>
      <c r="C7" s="55" t="s">
        <v>49</v>
      </c>
      <c r="D7" s="55" t="s">
        <v>50</v>
      </c>
      <c r="E7" s="55" t="s">
        <v>51</v>
      </c>
    </row>
    <row r="8" spans="1:5" ht="16.899999999999999" customHeight="1" x14ac:dyDescent="0.35">
      <c r="A8" s="55"/>
      <c r="B8" s="55" t="s">
        <v>52</v>
      </c>
      <c r="C8" s="55"/>
      <c r="D8" s="55"/>
      <c r="E8" s="55"/>
    </row>
    <row r="9" spans="1:5" x14ac:dyDescent="0.35">
      <c r="A9" s="56"/>
      <c r="B9" s="56"/>
      <c r="C9" s="56"/>
      <c r="D9" s="56"/>
      <c r="E9" s="56"/>
    </row>
  </sheetData>
  <mergeCells count="1">
    <mergeCell ref="A1:E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56EB0-2551-41F1-A2D1-CC2D33C0F7A0}">
  <dimension ref="A1:G239"/>
  <sheetViews>
    <sheetView showGridLines="0" rightToLeft="1" workbookViewId="0">
      <selection activeCell="C178" sqref="C178"/>
    </sheetView>
  </sheetViews>
  <sheetFormatPr defaultRowHeight="13.5" x14ac:dyDescent="0.35"/>
  <cols>
    <col min="1" max="1" width="19.125" bestFit="1" customWidth="1"/>
    <col min="2" max="2" width="11.6875" bestFit="1" customWidth="1"/>
    <col min="3" max="3" width="15.1875" bestFit="1" customWidth="1"/>
    <col min="4" max="4" width="25.5" bestFit="1" customWidth="1"/>
    <col min="5" max="5" width="22.5625" bestFit="1" customWidth="1"/>
    <col min="6" max="6" width="11.375" bestFit="1" customWidth="1"/>
    <col min="7" max="7" width="7.4375" bestFit="1" customWidth="1"/>
  </cols>
  <sheetData>
    <row r="1" spans="1:7" ht="47.25" thickBot="1" x14ac:dyDescent="0.4">
      <c r="A1" s="228" t="str">
        <f>"יולי "&amp;CalendarYear</f>
        <v>יולי 2024</v>
      </c>
      <c r="B1" s="229"/>
      <c r="C1" s="229"/>
      <c r="D1" s="230" t="s">
        <v>199</v>
      </c>
      <c r="E1" s="230"/>
      <c r="F1" s="230"/>
      <c r="G1" s="231"/>
    </row>
    <row r="2" spans="1:7" ht="21.75" customHeight="1" thickBot="1" x14ac:dyDescent="0.4">
      <c r="A2" s="84" t="s">
        <v>24</v>
      </c>
      <c r="B2" s="85" t="str">
        <f t="shared" ref="B2:G2" si="0">UPPER(TEXT(B3,"dddd"))</f>
        <v>יום שני</v>
      </c>
      <c r="C2" s="85" t="str">
        <f t="shared" si="0"/>
        <v>יום שלישי</v>
      </c>
      <c r="D2" s="85" t="str">
        <f t="shared" si="0"/>
        <v>יום רביעי</v>
      </c>
      <c r="E2" s="85" t="str">
        <f t="shared" si="0"/>
        <v>יום חמישי</v>
      </c>
      <c r="F2" s="85" t="str">
        <f t="shared" si="0"/>
        <v>יום שישי</v>
      </c>
      <c r="G2" s="86" t="str">
        <f t="shared" si="0"/>
        <v>שבת</v>
      </c>
    </row>
    <row r="3" spans="1:7" x14ac:dyDescent="0.35">
      <c r="A3" s="87">
        <f t="array" ref="A3:G3">DaysAndWeeks+DATE(CalendarYear,7,1)-WEEKDAY(DATE(CalendarYear,7,1),(WeekStart="Monday")+1)+1</f>
        <v>45473</v>
      </c>
      <c r="B3" s="120">
        <v>45474</v>
      </c>
      <c r="C3" s="120">
        <v>45475</v>
      </c>
      <c r="D3" s="120">
        <v>45476</v>
      </c>
      <c r="E3" s="120">
        <v>45477</v>
      </c>
      <c r="F3" s="120">
        <v>45478</v>
      </c>
      <c r="G3" s="88">
        <v>45479</v>
      </c>
    </row>
    <row r="4" spans="1:7" x14ac:dyDescent="0.35">
      <c r="A4" s="87"/>
      <c r="B4" s="120"/>
      <c r="C4" s="120"/>
      <c r="D4" s="120" t="s">
        <v>46</v>
      </c>
      <c r="E4" s="120" t="s">
        <v>33</v>
      </c>
      <c r="F4" s="120"/>
      <c r="G4" s="88"/>
    </row>
    <row r="5" spans="1:7" x14ac:dyDescent="0.35">
      <c r="A5" s="87"/>
      <c r="B5" s="120"/>
      <c r="C5" s="120"/>
      <c r="D5" s="120" t="s">
        <v>50</v>
      </c>
      <c r="E5" s="120"/>
      <c r="F5" s="120"/>
      <c r="G5" s="88"/>
    </row>
    <row r="6" spans="1:7" x14ac:dyDescent="0.35">
      <c r="A6" s="87"/>
      <c r="B6" s="120"/>
      <c r="C6" s="120"/>
      <c r="D6" s="120"/>
      <c r="E6" s="120"/>
      <c r="F6" s="120"/>
      <c r="G6" s="88"/>
    </row>
    <row r="7" spans="1:7" x14ac:dyDescent="0.35">
      <c r="A7" s="87"/>
      <c r="B7" s="120"/>
      <c r="C7" s="120"/>
      <c r="D7" s="120"/>
      <c r="E7" s="120"/>
      <c r="F7" s="120"/>
      <c r="G7" s="88"/>
    </row>
    <row r="8" spans="1:7" x14ac:dyDescent="0.35">
      <c r="A8" s="87"/>
      <c r="B8" s="120"/>
      <c r="C8" s="120"/>
      <c r="D8" s="120"/>
      <c r="E8" s="120"/>
      <c r="F8" s="120"/>
      <c r="G8" s="88"/>
    </row>
    <row r="9" spans="1:7" x14ac:dyDescent="0.35">
      <c r="A9" s="87"/>
      <c r="B9" s="120"/>
      <c r="C9" s="120"/>
      <c r="D9" s="120"/>
      <c r="E9" s="120"/>
      <c r="F9" s="120"/>
      <c r="G9" s="88"/>
    </row>
    <row r="10" spans="1:7" x14ac:dyDescent="0.35">
      <c r="A10" s="89">
        <f t="array" ref="A10:G10">DaysAndWeeks+DATE(CalendarYear,7,1)-WEEKDAY(DATE(CalendarYear,7,1),(WeekStart="Monday")+1)+8</f>
        <v>45480</v>
      </c>
      <c r="B10" s="90">
        <v>45481</v>
      </c>
      <c r="C10" s="90">
        <v>45482</v>
      </c>
      <c r="D10" s="90">
        <v>45483</v>
      </c>
      <c r="E10" s="90">
        <v>45484</v>
      </c>
      <c r="F10" s="90">
        <v>45485</v>
      </c>
      <c r="G10" s="91">
        <v>45486</v>
      </c>
    </row>
    <row r="11" spans="1:7" x14ac:dyDescent="0.35">
      <c r="A11" s="92"/>
      <c r="B11" s="93" t="s">
        <v>35</v>
      </c>
      <c r="C11" s="93"/>
      <c r="D11" s="93" t="s">
        <v>50</v>
      </c>
      <c r="E11" s="93" t="s">
        <v>43</v>
      </c>
      <c r="F11" s="93"/>
      <c r="G11" s="94"/>
    </row>
    <row r="12" spans="1:7" x14ac:dyDescent="0.35">
      <c r="A12" s="92"/>
      <c r="B12" s="93" t="s">
        <v>52</v>
      </c>
      <c r="C12" s="93"/>
      <c r="D12" s="93"/>
      <c r="E12" s="93"/>
      <c r="F12" s="93"/>
      <c r="G12" s="94"/>
    </row>
    <row r="13" spans="1:7" x14ac:dyDescent="0.35">
      <c r="A13" s="92"/>
      <c r="B13" s="93"/>
      <c r="C13" s="93"/>
      <c r="D13" s="93"/>
      <c r="E13" s="93"/>
      <c r="F13" s="93"/>
      <c r="G13" s="94"/>
    </row>
    <row r="14" spans="1:7" x14ac:dyDescent="0.35">
      <c r="A14" s="92"/>
      <c r="B14" s="93"/>
      <c r="C14" s="93"/>
      <c r="D14" s="93"/>
      <c r="E14" s="93"/>
      <c r="F14" s="93"/>
      <c r="G14" s="94"/>
    </row>
    <row r="15" spans="1:7" x14ac:dyDescent="0.35">
      <c r="A15" s="92"/>
      <c r="B15" s="93"/>
      <c r="C15" s="93"/>
      <c r="D15" s="93"/>
      <c r="E15" s="93"/>
      <c r="F15" s="93"/>
      <c r="G15" s="94"/>
    </row>
    <row r="16" spans="1:7" x14ac:dyDescent="0.35">
      <c r="A16" s="95"/>
      <c r="B16" s="96"/>
      <c r="C16" s="96"/>
      <c r="D16" s="96"/>
      <c r="E16" s="96"/>
      <c r="F16" s="97"/>
      <c r="G16" s="98"/>
    </row>
    <row r="17" spans="1:7" x14ac:dyDescent="0.35">
      <c r="A17" s="87">
        <f t="array" ref="A17:G17">DaysAndWeeks+DATE(CalendarYear,7,1)-WEEKDAY(DATE(CalendarYear,7,1),(WeekStart="Monday")+1)+15</f>
        <v>45487</v>
      </c>
      <c r="B17" s="120">
        <v>45488</v>
      </c>
      <c r="C17" s="120">
        <v>45489</v>
      </c>
      <c r="D17" s="120">
        <v>45490</v>
      </c>
      <c r="E17" s="120">
        <v>45491</v>
      </c>
      <c r="F17" s="120">
        <v>45492</v>
      </c>
      <c r="G17" s="88">
        <v>45493</v>
      </c>
    </row>
    <row r="18" spans="1:7" x14ac:dyDescent="0.35">
      <c r="A18" s="87"/>
      <c r="B18" s="120"/>
      <c r="C18" s="120"/>
      <c r="D18" s="120" t="s">
        <v>50</v>
      </c>
      <c r="E18" s="120" t="s">
        <v>33</v>
      </c>
      <c r="F18" s="120"/>
      <c r="G18" s="88"/>
    </row>
    <row r="19" spans="1:7" x14ac:dyDescent="0.35">
      <c r="A19" s="87"/>
      <c r="B19" s="120"/>
      <c r="C19" s="120"/>
      <c r="D19" s="120"/>
      <c r="E19" s="120"/>
      <c r="F19" s="120"/>
      <c r="G19" s="88"/>
    </row>
    <row r="20" spans="1:7" x14ac:dyDescent="0.35">
      <c r="A20" s="87"/>
      <c r="B20" s="120"/>
      <c r="C20" s="120"/>
      <c r="D20" s="120"/>
      <c r="E20" s="120"/>
      <c r="F20" s="120"/>
      <c r="G20" s="88"/>
    </row>
    <row r="21" spans="1:7" x14ac:dyDescent="0.35">
      <c r="A21" s="87"/>
      <c r="B21" s="120"/>
      <c r="C21" s="120"/>
      <c r="D21" s="120"/>
      <c r="E21" s="120"/>
      <c r="F21" s="120"/>
      <c r="G21" s="88"/>
    </row>
    <row r="22" spans="1:7" x14ac:dyDescent="0.35">
      <c r="A22" s="87"/>
      <c r="B22" s="120"/>
      <c r="C22" s="120"/>
      <c r="D22" s="120"/>
      <c r="E22" s="120"/>
      <c r="F22" s="120"/>
      <c r="G22" s="88"/>
    </row>
    <row r="23" spans="1:7" x14ac:dyDescent="0.35">
      <c r="A23" s="99"/>
      <c r="B23" s="121"/>
      <c r="C23" s="121"/>
      <c r="D23" s="121"/>
      <c r="E23" s="121"/>
      <c r="F23" s="121"/>
      <c r="G23" s="100"/>
    </row>
    <row r="24" spans="1:7" x14ac:dyDescent="0.35">
      <c r="A24" s="89">
        <f t="array" ref="A24:G24">DaysAndWeeks+DATE(CalendarYear,7,1)-WEEKDAY(DATE(CalendarYear,7,1),(WeekStart="Monday")+1)+22</f>
        <v>45494</v>
      </c>
      <c r="B24" s="90">
        <v>45495</v>
      </c>
      <c r="C24" s="90">
        <v>45496</v>
      </c>
      <c r="D24" s="90">
        <v>45497</v>
      </c>
      <c r="E24" s="90">
        <v>45498</v>
      </c>
      <c r="F24" s="90">
        <v>45499</v>
      </c>
      <c r="G24" s="91">
        <v>45500</v>
      </c>
    </row>
    <row r="25" spans="1:7" x14ac:dyDescent="0.35">
      <c r="A25" s="92" t="s">
        <v>44</v>
      </c>
      <c r="B25" s="93" t="s">
        <v>35</v>
      </c>
      <c r="C25" s="93"/>
      <c r="D25" s="93" t="s">
        <v>32</v>
      </c>
      <c r="E25" s="93" t="s">
        <v>38</v>
      </c>
      <c r="F25" s="93"/>
      <c r="G25" s="94"/>
    </row>
    <row r="26" spans="1:7" x14ac:dyDescent="0.35">
      <c r="A26" s="92"/>
      <c r="B26" s="93" t="s">
        <v>21</v>
      </c>
      <c r="C26" s="93"/>
      <c r="D26" s="93" t="s">
        <v>50</v>
      </c>
      <c r="E26" s="93"/>
      <c r="F26" s="93"/>
      <c r="G26" s="94"/>
    </row>
    <row r="27" spans="1:7" x14ac:dyDescent="0.35">
      <c r="A27" s="92"/>
      <c r="B27" s="93"/>
      <c r="C27" s="93"/>
      <c r="D27" s="93"/>
      <c r="E27" s="93"/>
      <c r="F27" s="93"/>
      <c r="G27" s="94"/>
    </row>
    <row r="28" spans="1:7" x14ac:dyDescent="0.35">
      <c r="A28" s="92"/>
      <c r="B28" s="93"/>
      <c r="C28" s="93"/>
      <c r="D28" s="93"/>
      <c r="E28" s="93"/>
      <c r="F28" s="93"/>
      <c r="G28" s="94"/>
    </row>
    <row r="29" spans="1:7" x14ac:dyDescent="0.35">
      <c r="A29" s="92"/>
      <c r="B29" s="93"/>
      <c r="C29" s="93"/>
      <c r="D29" s="93"/>
      <c r="E29" s="93"/>
      <c r="F29" s="93"/>
      <c r="G29" s="94"/>
    </row>
    <row r="30" spans="1:7" x14ac:dyDescent="0.35">
      <c r="A30" s="101"/>
      <c r="B30" s="96"/>
      <c r="C30" s="96"/>
      <c r="D30" s="96"/>
      <c r="E30" s="96"/>
      <c r="F30" s="102"/>
      <c r="G30" s="98"/>
    </row>
    <row r="31" spans="1:7" x14ac:dyDescent="0.35">
      <c r="A31" s="87">
        <f t="array" ref="A31:G31">DaysAndWeeks+DATE(CalendarYear,7,1)-WEEKDAY(DATE(CalendarYear,7,1),(WeekStart="Monday")+1)+29</f>
        <v>45501</v>
      </c>
      <c r="B31" s="120">
        <v>45502</v>
      </c>
      <c r="C31" s="120">
        <v>45503</v>
      </c>
      <c r="D31" s="120">
        <v>45504</v>
      </c>
      <c r="E31" s="120">
        <v>45505</v>
      </c>
      <c r="F31" s="120">
        <v>45506</v>
      </c>
      <c r="G31" s="88">
        <v>45507</v>
      </c>
    </row>
    <row r="32" spans="1:7" x14ac:dyDescent="0.35">
      <c r="A32" s="87" t="s">
        <v>29</v>
      </c>
      <c r="B32" s="120" t="s">
        <v>20</v>
      </c>
      <c r="C32" s="120" t="s">
        <v>36</v>
      </c>
      <c r="D32" s="120" t="s">
        <v>50</v>
      </c>
      <c r="E32" s="120"/>
      <c r="F32" s="120"/>
      <c r="G32" s="88"/>
    </row>
    <row r="33" spans="1:7" x14ac:dyDescent="0.35">
      <c r="A33" s="87"/>
      <c r="B33" s="120" t="s">
        <v>40</v>
      </c>
      <c r="C33" s="120" t="s">
        <v>45</v>
      </c>
      <c r="D33" s="120"/>
      <c r="E33" s="120"/>
      <c r="F33" s="120"/>
      <c r="G33" s="88"/>
    </row>
    <row r="34" spans="1:7" x14ac:dyDescent="0.35">
      <c r="A34" s="87"/>
      <c r="B34" s="120"/>
      <c r="C34" s="120"/>
      <c r="D34" s="120"/>
      <c r="E34" s="120"/>
      <c r="F34" s="120"/>
      <c r="G34" s="88"/>
    </row>
    <row r="35" spans="1:7" x14ac:dyDescent="0.35">
      <c r="A35" s="87"/>
      <c r="B35" s="120"/>
      <c r="C35" s="120"/>
      <c r="D35" s="120"/>
      <c r="E35" s="120"/>
      <c r="F35" s="120"/>
      <c r="G35" s="88"/>
    </row>
    <row r="36" spans="1:7" x14ac:dyDescent="0.35">
      <c r="A36" s="87"/>
      <c r="B36" s="120"/>
      <c r="C36" s="120"/>
      <c r="D36" s="120"/>
      <c r="E36" s="120"/>
      <c r="F36" s="120"/>
      <c r="G36" s="88"/>
    </row>
    <row r="37" spans="1:7" x14ac:dyDescent="0.35">
      <c r="A37" s="99"/>
      <c r="B37" s="121"/>
      <c r="C37" s="121"/>
      <c r="D37" s="122"/>
      <c r="E37" s="121"/>
      <c r="F37" s="121"/>
      <c r="G37" s="100"/>
    </row>
    <row r="38" spans="1:7" x14ac:dyDescent="0.35">
      <c r="A38" s="103">
        <f t="array" ref="A38:B38">DaysAndWeeks+DATE(CalendarYear,7,1)-WEEKDAY(DATE(CalendarYear,7,1),(WeekStart="Monday")+1)+36</f>
        <v>45508</v>
      </c>
      <c r="B38" s="104">
        <v>45509</v>
      </c>
      <c r="C38" s="208" t="s">
        <v>200</v>
      </c>
      <c r="D38" s="208"/>
      <c r="E38" s="208"/>
      <c r="F38" s="208"/>
      <c r="G38" s="209"/>
    </row>
    <row r="39" spans="1:7" ht="57.95" customHeight="1" thickBot="1" x14ac:dyDescent="0.4">
      <c r="A39" s="105"/>
      <c r="B39" s="106"/>
      <c r="C39" s="210"/>
      <c r="D39" s="210"/>
      <c r="E39" s="210"/>
      <c r="F39" s="210"/>
      <c r="G39" s="211"/>
    </row>
    <row r="40" spans="1:7" ht="13.9" thickBot="1" x14ac:dyDescent="0.4"/>
    <row r="41" spans="1:7" ht="47.25" thickBot="1" x14ac:dyDescent="0.4">
      <c r="A41" s="212" t="str">
        <f>"אוגוסט "&amp;CalendarYear</f>
        <v>אוגוסט 2024</v>
      </c>
      <c r="B41" s="213"/>
      <c r="C41" s="213"/>
      <c r="D41" s="214" t="s">
        <v>199</v>
      </c>
      <c r="E41" s="214"/>
      <c r="F41" s="214"/>
      <c r="G41" s="215"/>
    </row>
    <row r="42" spans="1:7" ht="19.149999999999999" thickBot="1" x14ac:dyDescent="0.4">
      <c r="A42" s="84" t="s">
        <v>24</v>
      </c>
      <c r="B42" s="85" t="str">
        <f t="shared" ref="B42:G42" si="1">UPPER(TEXT(B43,"dddd"))</f>
        <v>יום שני</v>
      </c>
      <c r="C42" s="85" t="str">
        <f t="shared" si="1"/>
        <v>יום שלישי</v>
      </c>
      <c r="D42" s="85" t="str">
        <f t="shared" si="1"/>
        <v>יום רביעי</v>
      </c>
      <c r="E42" s="85" t="str">
        <f t="shared" si="1"/>
        <v>יום חמישי</v>
      </c>
      <c r="F42" s="85" t="str">
        <f t="shared" si="1"/>
        <v>יום שישי</v>
      </c>
      <c r="G42" s="86" t="str">
        <f t="shared" si="1"/>
        <v>שבת</v>
      </c>
    </row>
    <row r="43" spans="1:7" x14ac:dyDescent="0.35">
      <c r="A43" s="87">
        <f t="array" ref="A43:G43">DaysAndWeeks+DATE(CalendarYear,8,1)-WEEKDAY(DATE(CalendarYear,8,1),(WeekStart="Monday")+1)+1</f>
        <v>45501</v>
      </c>
      <c r="B43" s="120">
        <v>45502</v>
      </c>
      <c r="C43" s="120">
        <v>45503</v>
      </c>
      <c r="D43" s="120">
        <v>45504</v>
      </c>
      <c r="E43" s="120">
        <v>45505</v>
      </c>
      <c r="F43" s="120">
        <v>45506</v>
      </c>
      <c r="G43" s="88">
        <v>45507</v>
      </c>
    </row>
    <row r="44" spans="1:7" x14ac:dyDescent="0.35">
      <c r="A44" s="87"/>
      <c r="B44" s="120"/>
      <c r="C44" s="120"/>
      <c r="D44" s="120"/>
      <c r="E44" s="121"/>
      <c r="F44" s="120"/>
      <c r="G44" s="88"/>
    </row>
    <row r="45" spans="1:7" x14ac:dyDescent="0.35">
      <c r="A45" s="87"/>
      <c r="B45" s="120"/>
      <c r="C45" s="120"/>
      <c r="D45" s="120"/>
      <c r="E45" s="120"/>
      <c r="F45" s="120"/>
      <c r="G45" s="88"/>
    </row>
    <row r="46" spans="1:7" x14ac:dyDescent="0.35">
      <c r="A46" s="87"/>
      <c r="B46" s="120"/>
      <c r="C46" s="120"/>
      <c r="D46" s="120"/>
      <c r="E46" s="120"/>
      <c r="F46" s="120"/>
      <c r="G46" s="88"/>
    </row>
    <row r="47" spans="1:7" x14ac:dyDescent="0.35">
      <c r="A47" s="87"/>
      <c r="B47" s="120"/>
      <c r="C47" s="120"/>
      <c r="D47" s="120"/>
      <c r="E47" s="120"/>
      <c r="F47" s="120"/>
      <c r="G47" s="88"/>
    </row>
    <row r="48" spans="1:7" x14ac:dyDescent="0.35">
      <c r="A48" s="87"/>
      <c r="B48" s="120"/>
      <c r="C48" s="120"/>
      <c r="D48" s="120"/>
      <c r="E48" s="120"/>
      <c r="F48" s="120"/>
      <c r="G48" s="88"/>
    </row>
    <row r="49" spans="1:7" x14ac:dyDescent="0.35">
      <c r="A49" s="87"/>
      <c r="B49" s="120"/>
      <c r="C49" s="120"/>
      <c r="D49" s="120"/>
      <c r="E49" s="120"/>
      <c r="F49" s="120"/>
      <c r="G49" s="88"/>
    </row>
    <row r="50" spans="1:7" x14ac:dyDescent="0.35">
      <c r="A50" s="89">
        <f t="array" ref="A50:G50">DaysAndWeeks+DATE(CalendarYear,8,1)-WEEKDAY(DATE(CalendarYear,8,1),(WeekStart="Monday")+1)+8</f>
        <v>45508</v>
      </c>
      <c r="B50" s="90">
        <v>45509</v>
      </c>
      <c r="C50" s="90">
        <v>45510</v>
      </c>
      <c r="D50" s="90">
        <v>45511</v>
      </c>
      <c r="E50" s="90">
        <v>45512</v>
      </c>
      <c r="F50" s="90">
        <v>45513</v>
      </c>
      <c r="G50" s="91">
        <v>45514</v>
      </c>
    </row>
    <row r="51" spans="1:7" ht="15.4" x14ac:dyDescent="0.55000000000000004">
      <c r="A51" s="87"/>
      <c r="B51" s="93" t="s">
        <v>35</v>
      </c>
      <c r="C51" s="120"/>
      <c r="D51" s="120" t="s">
        <v>50</v>
      </c>
      <c r="E51" s="123" t="s">
        <v>38</v>
      </c>
      <c r="F51" s="120"/>
      <c r="G51" s="88"/>
    </row>
    <row r="52" spans="1:7" x14ac:dyDescent="0.35">
      <c r="A52" s="87"/>
      <c r="B52" s="120"/>
      <c r="C52" s="120"/>
      <c r="D52" s="120"/>
      <c r="E52" s="120" t="s">
        <v>33</v>
      </c>
      <c r="F52" s="120"/>
      <c r="G52" s="88"/>
    </row>
    <row r="53" spans="1:7" x14ac:dyDescent="0.35">
      <c r="A53" s="87"/>
      <c r="B53" s="120"/>
      <c r="C53" s="120"/>
      <c r="D53" s="120"/>
      <c r="E53" s="121"/>
      <c r="F53" s="120"/>
      <c r="G53" s="88"/>
    </row>
    <row r="54" spans="1:7" x14ac:dyDescent="0.35">
      <c r="A54" s="87"/>
      <c r="B54" s="120"/>
      <c r="C54" s="120"/>
      <c r="D54" s="120"/>
      <c r="E54" s="120"/>
      <c r="F54" s="120"/>
      <c r="G54" s="88"/>
    </row>
    <row r="55" spans="1:7" x14ac:dyDescent="0.35">
      <c r="A55" s="87"/>
      <c r="B55" s="120"/>
      <c r="C55" s="120"/>
      <c r="D55" s="120"/>
      <c r="E55" s="120"/>
      <c r="F55" s="120"/>
      <c r="G55" s="88"/>
    </row>
    <row r="56" spans="1:7" x14ac:dyDescent="0.35">
      <c r="A56" s="87"/>
      <c r="B56" s="120"/>
      <c r="C56" s="120"/>
      <c r="D56" s="120"/>
      <c r="E56" s="120"/>
      <c r="F56" s="120"/>
      <c r="G56" s="88"/>
    </row>
    <row r="57" spans="1:7" x14ac:dyDescent="0.35">
      <c r="A57" s="87">
        <f t="array" ref="A57:G57">DaysAndWeeks+DATE(CalendarYear,8,1)-WEEKDAY(DATE(CalendarYear,8,1),(WeekStart="Monday")+1)+15</f>
        <v>45515</v>
      </c>
      <c r="B57" s="120">
        <v>45516</v>
      </c>
      <c r="C57" s="120">
        <v>45517</v>
      </c>
      <c r="D57" s="120">
        <v>45518</v>
      </c>
      <c r="E57" s="120">
        <v>45519</v>
      </c>
      <c r="F57" s="120">
        <v>45520</v>
      </c>
      <c r="G57" s="88">
        <v>45521</v>
      </c>
    </row>
    <row r="58" spans="1:7" x14ac:dyDescent="0.35">
      <c r="A58" s="87" t="s">
        <v>48</v>
      </c>
      <c r="B58" s="120" t="s">
        <v>52</v>
      </c>
      <c r="C58" s="120" t="s">
        <v>36</v>
      </c>
      <c r="D58" s="120" t="s">
        <v>50</v>
      </c>
      <c r="E58" s="120" t="s">
        <v>38</v>
      </c>
      <c r="F58" s="120"/>
      <c r="G58" s="88"/>
    </row>
    <row r="59" spans="1:7" x14ac:dyDescent="0.35">
      <c r="A59" s="87"/>
      <c r="B59" s="120"/>
      <c r="C59" s="120"/>
      <c r="D59" s="120"/>
      <c r="E59" s="120"/>
      <c r="F59" s="120"/>
      <c r="G59" s="88"/>
    </row>
    <row r="60" spans="1:7" x14ac:dyDescent="0.35">
      <c r="A60" s="87"/>
      <c r="B60" s="120"/>
      <c r="C60" s="120"/>
      <c r="D60" s="120"/>
      <c r="E60" s="120"/>
      <c r="F60" s="120"/>
      <c r="G60" s="88"/>
    </row>
    <row r="61" spans="1:7" x14ac:dyDescent="0.35">
      <c r="A61" s="87"/>
      <c r="B61" s="120"/>
      <c r="C61" s="120"/>
      <c r="D61" s="120"/>
      <c r="E61" s="120"/>
      <c r="F61" s="120"/>
      <c r="G61" s="88"/>
    </row>
    <row r="62" spans="1:7" x14ac:dyDescent="0.35">
      <c r="A62" s="87"/>
      <c r="B62" s="120"/>
      <c r="C62" s="120"/>
      <c r="D62" s="120"/>
      <c r="E62" s="120"/>
      <c r="F62" s="120"/>
      <c r="G62" s="88"/>
    </row>
    <row r="63" spans="1:7" x14ac:dyDescent="0.35">
      <c r="A63" s="87"/>
      <c r="B63" s="120"/>
      <c r="C63" s="120"/>
      <c r="D63" s="120"/>
      <c r="E63" s="120"/>
      <c r="F63" s="120"/>
      <c r="G63" s="88"/>
    </row>
    <row r="64" spans="1:7" x14ac:dyDescent="0.35">
      <c r="A64" s="89">
        <f t="array" ref="A64:G64">DaysAndWeeks+DATE(CalendarYear,8,1)-WEEKDAY(DATE(CalendarYear,8,1),(WeekStart="Monday")+1)+22</f>
        <v>45522</v>
      </c>
      <c r="B64" s="90">
        <v>45523</v>
      </c>
      <c r="C64" s="90">
        <v>45524</v>
      </c>
      <c r="D64" s="90">
        <v>45525</v>
      </c>
      <c r="E64" s="90">
        <v>45526</v>
      </c>
      <c r="F64" s="90">
        <v>45527</v>
      </c>
      <c r="G64" s="91">
        <v>45528</v>
      </c>
    </row>
    <row r="65" spans="1:7" x14ac:dyDescent="0.35">
      <c r="A65" s="87" t="s">
        <v>39</v>
      </c>
      <c r="B65" s="93" t="s">
        <v>35</v>
      </c>
      <c r="C65" s="120" t="s">
        <v>31</v>
      </c>
      <c r="D65" s="120" t="s">
        <v>32</v>
      </c>
      <c r="E65" s="120" t="s">
        <v>43</v>
      </c>
      <c r="F65" s="120"/>
      <c r="G65" s="88"/>
    </row>
    <row r="66" spans="1:7" x14ac:dyDescent="0.35">
      <c r="A66" s="87"/>
      <c r="B66" s="120" t="s">
        <v>21</v>
      </c>
      <c r="C66" s="120" t="s">
        <v>45</v>
      </c>
      <c r="D66" s="120" t="s">
        <v>50</v>
      </c>
      <c r="E66" s="120"/>
      <c r="F66" s="120"/>
      <c r="G66" s="88"/>
    </row>
    <row r="67" spans="1:7" x14ac:dyDescent="0.35">
      <c r="A67" s="87"/>
      <c r="B67" s="120"/>
      <c r="C67" s="120"/>
      <c r="D67" s="120"/>
      <c r="E67" s="120"/>
      <c r="F67" s="120"/>
      <c r="G67" s="88"/>
    </row>
    <row r="68" spans="1:7" x14ac:dyDescent="0.35">
      <c r="A68" s="87"/>
      <c r="B68" s="120"/>
      <c r="C68" s="120"/>
      <c r="D68" s="120"/>
      <c r="E68" s="120"/>
      <c r="F68" s="120"/>
      <c r="G68" s="88"/>
    </row>
    <row r="69" spans="1:7" x14ac:dyDescent="0.35">
      <c r="A69" s="87"/>
      <c r="B69" s="120"/>
      <c r="C69" s="120"/>
      <c r="D69" s="120"/>
      <c r="E69" s="120"/>
      <c r="F69" s="120"/>
      <c r="G69" s="88"/>
    </row>
    <row r="70" spans="1:7" x14ac:dyDescent="0.35">
      <c r="A70" s="87"/>
      <c r="B70" s="120"/>
      <c r="C70" s="120"/>
      <c r="D70" s="120"/>
      <c r="E70" s="120"/>
      <c r="F70" s="120"/>
      <c r="G70" s="88"/>
    </row>
    <row r="71" spans="1:7" x14ac:dyDescent="0.35">
      <c r="A71" s="87">
        <f t="array" ref="A71:G71">DaysAndWeeks+DATE(CalendarYear,8,1)-WEEKDAY(DATE(CalendarYear,8,1),(WeekStart="Monday")+1)+29</f>
        <v>45529</v>
      </c>
      <c r="B71" s="120">
        <v>45530</v>
      </c>
      <c r="C71" s="120">
        <v>45531</v>
      </c>
      <c r="D71" s="120">
        <v>45532</v>
      </c>
      <c r="E71" s="120">
        <v>45533</v>
      </c>
      <c r="F71" s="120">
        <v>45534</v>
      </c>
      <c r="G71" s="88">
        <v>45535</v>
      </c>
    </row>
    <row r="72" spans="1:7" x14ac:dyDescent="0.35">
      <c r="A72" s="87" t="s">
        <v>29</v>
      </c>
      <c r="B72" s="120" t="s">
        <v>40</v>
      </c>
      <c r="C72" s="120" t="s">
        <v>49</v>
      </c>
      <c r="D72" s="120" t="s">
        <v>50</v>
      </c>
      <c r="E72" s="120" t="s">
        <v>47</v>
      </c>
      <c r="F72" s="120"/>
      <c r="G72" s="88"/>
    </row>
    <row r="73" spans="1:7" x14ac:dyDescent="0.35">
      <c r="A73" s="87" t="s">
        <v>44</v>
      </c>
      <c r="B73" s="120" t="s">
        <v>20</v>
      </c>
      <c r="C73" s="120"/>
      <c r="D73" s="120" t="s">
        <v>46</v>
      </c>
      <c r="E73" s="120" t="s">
        <v>51</v>
      </c>
      <c r="F73" s="120"/>
      <c r="G73" s="88"/>
    </row>
    <row r="74" spans="1:7" x14ac:dyDescent="0.35">
      <c r="A74" s="107"/>
      <c r="B74" s="124"/>
      <c r="C74" s="124"/>
      <c r="D74" s="124"/>
      <c r="E74" s="124"/>
      <c r="F74" s="124"/>
      <c r="G74" s="108"/>
    </row>
    <row r="75" spans="1:7" x14ac:dyDescent="0.35">
      <c r="A75" s="107"/>
      <c r="B75" s="124"/>
      <c r="C75" s="124"/>
      <c r="D75" s="124"/>
      <c r="E75" s="124"/>
      <c r="F75" s="124"/>
      <c r="G75" s="108"/>
    </row>
    <row r="76" spans="1:7" x14ac:dyDescent="0.35">
      <c r="A76" s="107"/>
      <c r="B76" s="124"/>
      <c r="C76" s="124"/>
      <c r="D76" s="124"/>
      <c r="E76" s="124"/>
      <c r="F76" s="124"/>
      <c r="G76" s="108"/>
    </row>
    <row r="77" spans="1:7" x14ac:dyDescent="0.35">
      <c r="A77" s="107"/>
      <c r="B77" s="124"/>
      <c r="C77" s="124"/>
      <c r="D77" s="124"/>
      <c r="E77" s="124"/>
      <c r="F77" s="124"/>
      <c r="G77" s="108"/>
    </row>
    <row r="78" spans="1:7" x14ac:dyDescent="0.35">
      <c r="A78" s="103">
        <f t="array" ref="A78:B78">DaysAndWeeks+DATE(CalendarYear,8,1)-WEEKDAY(DATE(CalendarYear,8,1),(WeekStart="Monday")+1)+36</f>
        <v>45536</v>
      </c>
      <c r="B78" s="104">
        <v>45537</v>
      </c>
      <c r="C78" s="208" t="s">
        <v>200</v>
      </c>
      <c r="D78" s="208"/>
      <c r="E78" s="208"/>
      <c r="F78" s="208"/>
      <c r="G78" s="209"/>
    </row>
    <row r="79" spans="1:7" ht="13.9" thickBot="1" x14ac:dyDescent="0.4">
      <c r="A79" s="105"/>
      <c r="B79" s="106"/>
      <c r="C79" s="210"/>
      <c r="D79" s="210"/>
      <c r="E79" s="210"/>
      <c r="F79" s="210"/>
      <c r="G79" s="211"/>
    </row>
    <row r="80" spans="1:7" x14ac:dyDescent="0.35">
      <c r="A80" s="127"/>
      <c r="B80" s="128"/>
      <c r="C80" s="128"/>
      <c r="D80" s="128"/>
      <c r="E80" s="128"/>
      <c r="F80" s="128"/>
      <c r="G80" s="129"/>
    </row>
    <row r="81" spans="1:7" ht="47.25" thickBot="1" x14ac:dyDescent="0.4">
      <c r="A81" s="216" t="str">
        <f>"ספטמבר "&amp;CalendarYear</f>
        <v>ספטמבר 2024</v>
      </c>
      <c r="B81" s="217"/>
      <c r="C81" s="217"/>
      <c r="D81" s="218" t="s">
        <v>199</v>
      </c>
      <c r="E81" s="218"/>
      <c r="F81" s="218"/>
      <c r="G81" s="219"/>
    </row>
    <row r="82" spans="1:7" ht="19.149999999999999" thickBot="1" x14ac:dyDescent="0.4">
      <c r="A82" s="84" t="s">
        <v>24</v>
      </c>
      <c r="B82" s="85" t="str">
        <f t="shared" ref="B82:G82" si="2">UPPER(TEXT(B83,"dddd"))</f>
        <v>יום שני</v>
      </c>
      <c r="C82" s="85" t="str">
        <f t="shared" si="2"/>
        <v>יום שלישי</v>
      </c>
      <c r="D82" s="85" t="str">
        <f t="shared" si="2"/>
        <v>יום רביעי</v>
      </c>
      <c r="E82" s="85" t="str">
        <f t="shared" si="2"/>
        <v>יום חמישי</v>
      </c>
      <c r="F82" s="85" t="str">
        <f t="shared" si="2"/>
        <v>יום שישי</v>
      </c>
      <c r="G82" s="86" t="str">
        <f t="shared" si="2"/>
        <v>שבת</v>
      </c>
    </row>
    <row r="83" spans="1:7" x14ac:dyDescent="0.35">
      <c r="A83" s="87">
        <f t="array" ref="A83:G83">DaysAndWeeks+DATE(CalendarYear,9,1)-WEEKDAY(DATE(CalendarYear,9,1),(WeekStart="Monday")+1)+1</f>
        <v>45536</v>
      </c>
      <c r="B83" s="120">
        <v>45537</v>
      </c>
      <c r="C83" s="120">
        <v>45538</v>
      </c>
      <c r="D83" s="120">
        <v>45539</v>
      </c>
      <c r="E83" s="120">
        <v>45540</v>
      </c>
      <c r="F83" s="120">
        <v>45541</v>
      </c>
      <c r="G83" s="88">
        <v>45542</v>
      </c>
    </row>
    <row r="84" spans="1:7" x14ac:dyDescent="0.35">
      <c r="A84" s="87"/>
      <c r="B84" s="120"/>
      <c r="C84" s="120"/>
      <c r="D84" s="120" t="s">
        <v>50</v>
      </c>
      <c r="E84" s="120" t="s">
        <v>33</v>
      </c>
      <c r="F84" s="120"/>
      <c r="G84" s="88"/>
    </row>
    <row r="85" spans="1:7" x14ac:dyDescent="0.35">
      <c r="A85" s="87"/>
      <c r="B85" s="120"/>
      <c r="C85" s="120"/>
      <c r="D85" s="120"/>
      <c r="E85" s="120"/>
      <c r="F85" s="120"/>
      <c r="G85" s="88"/>
    </row>
    <row r="86" spans="1:7" x14ac:dyDescent="0.35">
      <c r="A86" s="87"/>
      <c r="B86" s="120"/>
      <c r="C86" s="120"/>
      <c r="D86" s="120"/>
      <c r="E86" s="120"/>
      <c r="F86" s="120"/>
      <c r="G86" s="88"/>
    </row>
    <row r="87" spans="1:7" x14ac:dyDescent="0.35">
      <c r="A87" s="87"/>
      <c r="B87" s="120"/>
      <c r="C87" s="120"/>
      <c r="D87" s="120"/>
      <c r="E87" s="120"/>
      <c r="F87" s="120"/>
      <c r="G87" s="88"/>
    </row>
    <row r="88" spans="1:7" x14ac:dyDescent="0.35">
      <c r="A88" s="87"/>
      <c r="B88" s="120"/>
      <c r="C88" s="120"/>
      <c r="D88" s="120"/>
      <c r="E88" s="120"/>
      <c r="F88" s="120"/>
      <c r="G88" s="88"/>
    </row>
    <row r="89" spans="1:7" x14ac:dyDescent="0.35">
      <c r="A89" s="87"/>
      <c r="B89" s="120"/>
      <c r="C89" s="120"/>
      <c r="D89" s="120"/>
      <c r="E89" s="120"/>
      <c r="F89" s="120"/>
      <c r="G89" s="88"/>
    </row>
    <row r="90" spans="1:7" x14ac:dyDescent="0.35">
      <c r="A90" s="89">
        <f t="array" ref="A90:G90">DaysAndWeeks+DATE(CalendarYear,9,1)-WEEKDAY(DATE(CalendarYear,9,1),(WeekStart="Monday")+1)+8</f>
        <v>45543</v>
      </c>
      <c r="B90" s="90">
        <v>45544</v>
      </c>
      <c r="C90" s="90">
        <v>45545</v>
      </c>
      <c r="D90" s="90">
        <v>45546</v>
      </c>
      <c r="E90" s="90">
        <v>45547</v>
      </c>
      <c r="F90" s="90">
        <v>45548</v>
      </c>
      <c r="G90" s="91">
        <v>45549</v>
      </c>
    </row>
    <row r="91" spans="1:7" x14ac:dyDescent="0.35">
      <c r="A91" s="87"/>
      <c r="B91" s="93" t="s">
        <v>35</v>
      </c>
      <c r="C91" s="120"/>
      <c r="D91" s="120" t="s">
        <v>50</v>
      </c>
      <c r="E91" s="120" t="s">
        <v>38</v>
      </c>
      <c r="F91" s="120"/>
      <c r="G91" s="88"/>
    </row>
    <row r="92" spans="1:7" x14ac:dyDescent="0.35">
      <c r="A92" s="87"/>
      <c r="B92" s="120"/>
      <c r="C92" s="120"/>
      <c r="D92" s="120"/>
      <c r="E92" s="120"/>
      <c r="F92" s="120"/>
      <c r="G92" s="88"/>
    </row>
    <row r="93" spans="1:7" x14ac:dyDescent="0.35">
      <c r="A93" s="87"/>
      <c r="B93" s="120"/>
      <c r="C93" s="120"/>
      <c r="D93" s="120"/>
      <c r="E93" s="120"/>
      <c r="F93" s="120"/>
      <c r="G93" s="88"/>
    </row>
    <row r="94" spans="1:7" x14ac:dyDescent="0.35">
      <c r="A94" s="87"/>
      <c r="B94" s="120"/>
      <c r="C94" s="120"/>
      <c r="D94" s="120"/>
      <c r="E94" s="120"/>
      <c r="F94" s="120"/>
      <c r="G94" s="88"/>
    </row>
    <row r="95" spans="1:7" x14ac:dyDescent="0.35">
      <c r="A95" s="87"/>
      <c r="B95" s="120"/>
      <c r="C95" s="120"/>
      <c r="D95" s="120"/>
      <c r="E95" s="120"/>
      <c r="F95" s="120"/>
      <c r="G95" s="88"/>
    </row>
    <row r="96" spans="1:7" x14ac:dyDescent="0.35">
      <c r="A96" s="87"/>
      <c r="B96" s="120"/>
      <c r="C96" s="120"/>
      <c r="D96" s="120"/>
      <c r="E96" s="120"/>
      <c r="F96" s="120"/>
      <c r="G96" s="88"/>
    </row>
    <row r="97" spans="1:7" x14ac:dyDescent="0.35">
      <c r="A97" s="87">
        <f t="array" ref="A97:G97">DaysAndWeeks+DATE(CalendarYear,9,1)-WEEKDAY(DATE(CalendarYear,9,1),(WeekStart="Monday")+1)+15</f>
        <v>45550</v>
      </c>
      <c r="B97" s="120">
        <v>45551</v>
      </c>
      <c r="C97" s="120">
        <v>45552</v>
      </c>
      <c r="D97" s="120">
        <v>45553</v>
      </c>
      <c r="E97" s="120">
        <v>45554</v>
      </c>
      <c r="F97" s="120">
        <v>45555</v>
      </c>
      <c r="G97" s="88">
        <v>45556</v>
      </c>
    </row>
    <row r="98" spans="1:7" x14ac:dyDescent="0.35">
      <c r="A98" s="87"/>
      <c r="B98" s="120" t="s">
        <v>52</v>
      </c>
      <c r="C98" s="120" t="s">
        <v>36</v>
      </c>
      <c r="D98" s="120" t="s">
        <v>50</v>
      </c>
      <c r="E98" s="120" t="s">
        <v>33</v>
      </c>
      <c r="F98" s="120"/>
      <c r="G98" s="88"/>
    </row>
    <row r="99" spans="1:7" x14ac:dyDescent="0.35">
      <c r="A99" s="87"/>
      <c r="B99" s="120"/>
      <c r="C99" s="120" t="s">
        <v>49</v>
      </c>
      <c r="D99" s="120"/>
      <c r="E99" s="120"/>
      <c r="F99" s="120"/>
      <c r="G99" s="88"/>
    </row>
    <row r="100" spans="1:7" x14ac:dyDescent="0.35">
      <c r="A100" s="87"/>
      <c r="B100" s="120"/>
      <c r="C100" s="120"/>
      <c r="D100" s="120"/>
      <c r="E100" s="120"/>
      <c r="F100" s="120"/>
      <c r="G100" s="88"/>
    </row>
    <row r="101" spans="1:7" x14ac:dyDescent="0.35">
      <c r="A101" s="87"/>
      <c r="B101" s="120"/>
      <c r="C101" s="120"/>
      <c r="D101" s="120"/>
      <c r="E101" s="120"/>
      <c r="F101" s="120"/>
      <c r="G101" s="88"/>
    </row>
    <row r="102" spans="1:7" x14ac:dyDescent="0.35">
      <c r="A102" s="87"/>
      <c r="B102" s="120"/>
      <c r="C102" s="120"/>
      <c r="D102" s="120"/>
      <c r="E102" s="120"/>
      <c r="F102" s="120"/>
      <c r="G102" s="88"/>
    </row>
    <row r="103" spans="1:7" x14ac:dyDescent="0.35">
      <c r="A103" s="87"/>
      <c r="B103" s="120"/>
      <c r="C103" s="120"/>
      <c r="D103" s="120"/>
      <c r="E103" s="120"/>
      <c r="F103" s="120"/>
      <c r="G103" s="88"/>
    </row>
    <row r="104" spans="1:7" x14ac:dyDescent="0.35">
      <c r="A104" s="89">
        <f t="array" ref="A104:G104">DaysAndWeeks+DATE(CalendarYear,9,1)-WEEKDAY(DATE(CalendarYear,9,1),(WeekStart="Monday")+1)+22</f>
        <v>45557</v>
      </c>
      <c r="B104" s="90">
        <v>45558</v>
      </c>
      <c r="C104" s="90">
        <v>45559</v>
      </c>
      <c r="D104" s="90">
        <v>45560</v>
      </c>
      <c r="E104" s="90">
        <v>45561</v>
      </c>
      <c r="F104" s="90">
        <v>45562</v>
      </c>
      <c r="G104" s="91">
        <v>45563</v>
      </c>
    </row>
    <row r="105" spans="1:7" x14ac:dyDescent="0.35">
      <c r="A105" s="87" t="s">
        <v>48</v>
      </c>
      <c r="B105" s="93" t="s">
        <v>35</v>
      </c>
      <c r="C105" s="120" t="s">
        <v>31</v>
      </c>
      <c r="D105" s="120" t="s">
        <v>42</v>
      </c>
      <c r="E105" s="120" t="s">
        <v>43</v>
      </c>
      <c r="F105" s="120"/>
      <c r="G105" s="88"/>
    </row>
    <row r="106" spans="1:7" x14ac:dyDescent="0.35">
      <c r="A106" s="87"/>
      <c r="B106" s="120" t="s">
        <v>20</v>
      </c>
      <c r="C106" s="120" t="s">
        <v>45</v>
      </c>
      <c r="D106" s="120" t="s">
        <v>50</v>
      </c>
      <c r="E106" s="120"/>
      <c r="F106" s="120"/>
      <c r="G106" s="88"/>
    </row>
    <row r="107" spans="1:7" x14ac:dyDescent="0.35">
      <c r="A107" s="87"/>
      <c r="B107" s="120"/>
      <c r="C107" s="120"/>
      <c r="D107" s="120"/>
      <c r="E107" s="120"/>
      <c r="F107" s="120"/>
      <c r="G107" s="88"/>
    </row>
    <row r="108" spans="1:7" x14ac:dyDescent="0.35">
      <c r="A108" s="87"/>
      <c r="B108" s="120"/>
      <c r="C108" s="120"/>
      <c r="D108" s="120"/>
      <c r="E108" s="120"/>
      <c r="F108" s="120"/>
      <c r="G108" s="88"/>
    </row>
    <row r="109" spans="1:7" x14ac:dyDescent="0.35">
      <c r="A109" s="87"/>
      <c r="B109" s="120"/>
      <c r="C109" s="120"/>
      <c r="D109" s="120"/>
      <c r="E109" s="120"/>
      <c r="F109" s="120"/>
      <c r="G109" s="88"/>
    </row>
    <row r="110" spans="1:7" x14ac:dyDescent="0.35">
      <c r="A110" s="87"/>
      <c r="B110" s="120"/>
      <c r="C110" s="120"/>
      <c r="D110" s="120"/>
      <c r="E110" s="120"/>
      <c r="F110" s="120"/>
      <c r="G110" s="88"/>
    </row>
    <row r="111" spans="1:7" x14ac:dyDescent="0.35">
      <c r="A111" s="87">
        <f t="array" ref="A111:G111">DaysAndWeeks+DATE(CalendarYear,9,1)-WEEKDAY(DATE(CalendarYear,9,1),(WeekStart="Monday")+1)+29</f>
        <v>45564</v>
      </c>
      <c r="B111" s="120">
        <v>45565</v>
      </c>
      <c r="C111" s="120">
        <v>45566</v>
      </c>
      <c r="D111" s="120">
        <v>45567</v>
      </c>
      <c r="E111" s="120">
        <v>45568</v>
      </c>
      <c r="F111" s="120">
        <v>45569</v>
      </c>
      <c r="G111" s="88">
        <v>45570</v>
      </c>
    </row>
    <row r="112" spans="1:7" x14ac:dyDescent="0.35">
      <c r="A112" s="87" t="s">
        <v>34</v>
      </c>
      <c r="B112" s="120" t="s">
        <v>40</v>
      </c>
      <c r="C112" s="120"/>
      <c r="D112" s="120"/>
      <c r="E112" s="120"/>
      <c r="F112" s="120"/>
      <c r="G112" s="88"/>
    </row>
    <row r="113" spans="1:7" x14ac:dyDescent="0.35">
      <c r="A113" s="87"/>
      <c r="B113" s="120" t="s">
        <v>21</v>
      </c>
      <c r="C113" s="120"/>
      <c r="D113" s="120"/>
      <c r="E113" s="120"/>
      <c r="F113" s="120"/>
      <c r="G113" s="88"/>
    </row>
    <row r="114" spans="1:7" x14ac:dyDescent="0.35">
      <c r="A114" s="87"/>
      <c r="B114" s="120"/>
      <c r="C114" s="120"/>
      <c r="D114" s="120"/>
      <c r="E114" s="120"/>
      <c r="F114" s="120"/>
      <c r="G114" s="88"/>
    </row>
    <row r="115" spans="1:7" x14ac:dyDescent="0.35">
      <c r="A115" s="87"/>
      <c r="B115" s="120"/>
      <c r="C115" s="120"/>
      <c r="D115" s="120"/>
      <c r="E115" s="120"/>
      <c r="F115" s="120"/>
      <c r="G115" s="88"/>
    </row>
    <row r="116" spans="1:7" x14ac:dyDescent="0.35">
      <c r="A116" s="87"/>
      <c r="B116" s="120"/>
      <c r="C116" s="120"/>
      <c r="D116" s="120"/>
      <c r="E116" s="120"/>
      <c r="F116" s="120"/>
      <c r="G116" s="88"/>
    </row>
    <row r="117" spans="1:7" x14ac:dyDescent="0.35">
      <c r="A117" s="87"/>
      <c r="B117" s="120"/>
      <c r="C117" s="120"/>
      <c r="D117" s="120"/>
      <c r="E117" s="120"/>
      <c r="F117" s="120"/>
      <c r="G117" s="88"/>
    </row>
    <row r="118" spans="1:7" x14ac:dyDescent="0.35">
      <c r="A118" s="89">
        <f t="array" ref="A118:B118">DaysAndWeeks+DATE(CalendarYear,9,1)-WEEKDAY(DATE(CalendarYear,9,1),(WeekStart="Monday")+1)+36</f>
        <v>45571</v>
      </c>
      <c r="B118" s="90">
        <v>45572</v>
      </c>
      <c r="C118" s="208" t="s">
        <v>200</v>
      </c>
      <c r="D118" s="208"/>
      <c r="E118" s="208"/>
      <c r="F118" s="208"/>
      <c r="G118" s="209"/>
    </row>
    <row r="119" spans="1:7" ht="13.9" thickBot="1" x14ac:dyDescent="0.4">
      <c r="A119" s="105"/>
      <c r="B119" s="106"/>
      <c r="C119" s="210"/>
      <c r="D119" s="210"/>
      <c r="E119" s="210"/>
      <c r="F119" s="210"/>
      <c r="G119" s="211"/>
    </row>
    <row r="120" spans="1:7" ht="13.9" thickBot="1" x14ac:dyDescent="0.4"/>
    <row r="121" spans="1:7" ht="47.25" thickBot="1" x14ac:dyDescent="0.4">
      <c r="A121" s="204" t="str">
        <f>"אוקטובר "&amp;CalendarYear</f>
        <v>אוקטובר 2024</v>
      </c>
      <c r="B121" s="205"/>
      <c r="C121" s="205"/>
      <c r="D121" s="206" t="s">
        <v>199</v>
      </c>
      <c r="E121" s="206"/>
      <c r="F121" s="206"/>
      <c r="G121" s="207"/>
    </row>
    <row r="122" spans="1:7" ht="19.149999999999999" thickBot="1" x14ac:dyDescent="0.4">
      <c r="A122" s="84" t="s">
        <v>24</v>
      </c>
      <c r="B122" s="85" t="str">
        <f t="shared" ref="B122:G122" si="3">UPPER(TEXT(B123,"dddd"))</f>
        <v>יום שני</v>
      </c>
      <c r="C122" s="85" t="str">
        <f t="shared" si="3"/>
        <v>יום שלישי</v>
      </c>
      <c r="D122" s="85" t="str">
        <f t="shared" si="3"/>
        <v>יום רביעי</v>
      </c>
      <c r="E122" s="85" t="str">
        <f t="shared" si="3"/>
        <v>יום חמישי</v>
      </c>
      <c r="F122" s="85" t="str">
        <f t="shared" si="3"/>
        <v>יום שישי</v>
      </c>
      <c r="G122" s="86" t="str">
        <f t="shared" si="3"/>
        <v>שבת</v>
      </c>
    </row>
    <row r="123" spans="1:7" x14ac:dyDescent="0.35">
      <c r="A123" s="87">
        <f t="array" ref="A123:G123">DaysAndWeeks+DATE(CalendarYear,10,1)-WEEKDAY(DATE(CalendarYear,10,1),(WeekStart="Monday")+1)+1</f>
        <v>45564</v>
      </c>
      <c r="B123" s="120">
        <v>45565</v>
      </c>
      <c r="C123" s="120">
        <v>45566</v>
      </c>
      <c r="D123" s="120">
        <v>45567</v>
      </c>
      <c r="E123" s="120">
        <v>45568</v>
      </c>
      <c r="F123" s="120">
        <v>45569</v>
      </c>
      <c r="G123" s="88">
        <v>45570</v>
      </c>
    </row>
    <row r="124" spans="1:7" x14ac:dyDescent="0.35">
      <c r="A124" s="87"/>
      <c r="B124" s="120"/>
      <c r="C124" s="120"/>
      <c r="D124" s="120" t="s">
        <v>50</v>
      </c>
      <c r="E124" s="120" t="s">
        <v>33</v>
      </c>
      <c r="F124" s="120"/>
      <c r="G124" s="88"/>
    </row>
    <row r="125" spans="1:7" x14ac:dyDescent="0.35">
      <c r="A125" s="87"/>
      <c r="B125" s="120"/>
      <c r="C125" s="120"/>
      <c r="D125" s="120"/>
      <c r="E125" s="120"/>
      <c r="F125" s="120"/>
      <c r="G125" s="88"/>
    </row>
    <row r="126" spans="1:7" x14ac:dyDescent="0.35">
      <c r="A126" s="87"/>
      <c r="B126" s="120"/>
      <c r="C126" s="120"/>
      <c r="D126" s="120"/>
      <c r="E126" s="120"/>
      <c r="F126" s="120"/>
      <c r="G126" s="88"/>
    </row>
    <row r="127" spans="1:7" x14ac:dyDescent="0.35">
      <c r="A127" s="87"/>
      <c r="B127" s="120"/>
      <c r="C127" s="120"/>
      <c r="D127" s="120"/>
      <c r="E127" s="120"/>
      <c r="F127" s="120"/>
      <c r="G127" s="88"/>
    </row>
    <row r="128" spans="1:7" x14ac:dyDescent="0.35">
      <c r="A128" s="87"/>
      <c r="B128" s="120"/>
      <c r="C128" s="120"/>
      <c r="D128" s="120"/>
      <c r="E128" s="120"/>
      <c r="F128" s="120"/>
      <c r="G128" s="88"/>
    </row>
    <row r="129" spans="1:7" x14ac:dyDescent="0.35">
      <c r="A129" s="87"/>
      <c r="B129" s="120"/>
      <c r="C129" s="120"/>
      <c r="D129" s="120"/>
      <c r="E129" s="120"/>
      <c r="F129" s="120"/>
      <c r="G129" s="88"/>
    </row>
    <row r="130" spans="1:7" x14ac:dyDescent="0.35">
      <c r="A130" s="89">
        <f t="array" ref="A130:G130">DaysAndWeeks+DATE(CalendarYear,10,1)-WEEKDAY(DATE(CalendarYear,10,1),(WeekStart="Monday")+1)+8</f>
        <v>45571</v>
      </c>
      <c r="B130" s="90">
        <v>45572</v>
      </c>
      <c r="C130" s="90">
        <v>45573</v>
      </c>
      <c r="D130" s="90">
        <v>45574</v>
      </c>
      <c r="E130" s="90">
        <v>45575</v>
      </c>
      <c r="F130" s="90">
        <v>45576</v>
      </c>
      <c r="G130" s="91">
        <v>45577</v>
      </c>
    </row>
    <row r="131" spans="1:7" x14ac:dyDescent="0.35">
      <c r="A131" s="87" t="s">
        <v>44</v>
      </c>
      <c r="B131" s="120"/>
      <c r="C131" s="120"/>
      <c r="D131" s="120" t="s">
        <v>50</v>
      </c>
      <c r="E131" s="120" t="s">
        <v>38</v>
      </c>
      <c r="F131" s="120"/>
      <c r="G131" s="88"/>
    </row>
    <row r="132" spans="1:7" x14ac:dyDescent="0.35">
      <c r="A132" s="87"/>
      <c r="B132" s="120"/>
      <c r="C132" s="120"/>
      <c r="D132" s="120"/>
      <c r="E132" s="120"/>
      <c r="F132" s="120"/>
      <c r="G132" s="88"/>
    </row>
    <row r="133" spans="1:7" x14ac:dyDescent="0.35">
      <c r="A133" s="87"/>
      <c r="B133" s="120"/>
      <c r="C133" s="120"/>
      <c r="D133" s="120"/>
      <c r="E133" s="120"/>
      <c r="F133" s="120"/>
      <c r="G133" s="88"/>
    </row>
    <row r="134" spans="1:7" x14ac:dyDescent="0.35">
      <c r="A134" s="87"/>
      <c r="B134" s="120"/>
      <c r="C134" s="120"/>
      <c r="D134" s="120"/>
      <c r="E134" s="120"/>
      <c r="F134" s="120"/>
      <c r="G134" s="88"/>
    </row>
    <row r="135" spans="1:7" x14ac:dyDescent="0.35">
      <c r="A135" s="87"/>
      <c r="B135" s="120"/>
      <c r="C135" s="120"/>
      <c r="D135" s="120"/>
      <c r="E135" s="120"/>
      <c r="F135" s="120"/>
      <c r="G135" s="88"/>
    </row>
    <row r="136" spans="1:7" x14ac:dyDescent="0.35">
      <c r="A136" s="87"/>
      <c r="B136" s="120"/>
      <c r="C136" s="120"/>
      <c r="D136" s="120"/>
      <c r="E136" s="120"/>
      <c r="F136" s="120"/>
      <c r="G136" s="88"/>
    </row>
    <row r="137" spans="1:7" x14ac:dyDescent="0.35">
      <c r="A137" s="87">
        <f t="array" ref="A137:G137">DaysAndWeeks+DATE(CalendarYear,10,1)-WEEKDAY(DATE(CalendarYear,10,1),(WeekStart="Monday")+1)+15</f>
        <v>45578</v>
      </c>
      <c r="B137" s="120">
        <v>45579</v>
      </c>
      <c r="C137" s="120">
        <v>45580</v>
      </c>
      <c r="D137" s="120">
        <v>45581</v>
      </c>
      <c r="E137" s="120">
        <v>45582</v>
      </c>
      <c r="F137" s="120">
        <v>45583</v>
      </c>
      <c r="G137" s="88">
        <v>45584</v>
      </c>
    </row>
    <row r="138" spans="1:7" x14ac:dyDescent="0.35">
      <c r="A138" s="87" t="s">
        <v>39</v>
      </c>
      <c r="B138" s="93" t="s">
        <v>35</v>
      </c>
      <c r="C138" s="120" t="s">
        <v>49</v>
      </c>
      <c r="D138" s="120" t="s">
        <v>50</v>
      </c>
      <c r="E138" s="120" t="s">
        <v>33</v>
      </c>
      <c r="F138" s="120"/>
      <c r="G138" s="88"/>
    </row>
    <row r="139" spans="1:7" x14ac:dyDescent="0.35">
      <c r="A139" s="87"/>
      <c r="B139" s="120" t="s">
        <v>52</v>
      </c>
      <c r="C139" s="120"/>
      <c r="D139" s="120" t="s">
        <v>46</v>
      </c>
      <c r="E139" s="120"/>
      <c r="F139" s="120"/>
      <c r="G139" s="88"/>
    </row>
    <row r="140" spans="1:7" x14ac:dyDescent="0.35">
      <c r="A140" s="87"/>
      <c r="B140" s="120"/>
      <c r="C140" s="120"/>
      <c r="D140" s="120"/>
      <c r="E140" s="120"/>
      <c r="F140" s="120"/>
      <c r="G140" s="88"/>
    </row>
    <row r="141" spans="1:7" x14ac:dyDescent="0.35">
      <c r="A141" s="87"/>
      <c r="B141" s="120"/>
      <c r="C141" s="120"/>
      <c r="D141" s="120"/>
      <c r="E141" s="120"/>
      <c r="F141" s="120"/>
      <c r="G141" s="88"/>
    </row>
    <row r="142" spans="1:7" x14ac:dyDescent="0.35">
      <c r="A142" s="87"/>
      <c r="B142" s="120"/>
      <c r="C142" s="120"/>
      <c r="D142" s="120"/>
      <c r="E142" s="120"/>
      <c r="F142" s="120"/>
      <c r="G142" s="88"/>
    </row>
    <row r="143" spans="1:7" x14ac:dyDescent="0.35">
      <c r="A143" s="87"/>
      <c r="B143" s="120"/>
      <c r="C143" s="120"/>
      <c r="D143" s="120"/>
      <c r="E143" s="120"/>
      <c r="F143" s="120"/>
      <c r="G143" s="88"/>
    </row>
    <row r="144" spans="1:7" x14ac:dyDescent="0.35">
      <c r="A144" s="89">
        <f t="array" ref="A144:G144">DaysAndWeeks+DATE(CalendarYear,10,1)-WEEKDAY(DATE(CalendarYear,10,1),(WeekStart="Monday")+1)+22</f>
        <v>45585</v>
      </c>
      <c r="B144" s="90">
        <v>45586</v>
      </c>
      <c r="C144" s="90">
        <v>45587</v>
      </c>
      <c r="D144" s="90">
        <v>45588</v>
      </c>
      <c r="E144" s="90">
        <v>45589</v>
      </c>
      <c r="F144" s="90">
        <v>45590</v>
      </c>
      <c r="G144" s="91">
        <v>45591</v>
      </c>
    </row>
    <row r="145" spans="1:7" x14ac:dyDescent="0.35">
      <c r="A145" s="87" t="s">
        <v>29</v>
      </c>
      <c r="B145" s="120" t="s">
        <v>20</v>
      </c>
      <c r="C145" s="120" t="s">
        <v>36</v>
      </c>
      <c r="D145" s="120" t="s">
        <v>50</v>
      </c>
      <c r="E145" s="120" t="s">
        <v>43</v>
      </c>
      <c r="F145" s="120"/>
      <c r="G145" s="88"/>
    </row>
    <row r="146" spans="1:7" x14ac:dyDescent="0.35">
      <c r="A146" s="87"/>
      <c r="B146" s="120"/>
      <c r="C146" s="120"/>
      <c r="D146" s="120"/>
      <c r="E146" s="120"/>
      <c r="F146" s="120"/>
      <c r="G146" s="88"/>
    </row>
    <row r="147" spans="1:7" x14ac:dyDescent="0.35">
      <c r="A147" s="87"/>
      <c r="B147" s="120"/>
      <c r="C147" s="120"/>
      <c r="D147" s="120"/>
      <c r="E147" s="120"/>
      <c r="F147" s="120"/>
      <c r="G147" s="88"/>
    </row>
    <row r="148" spans="1:7" x14ac:dyDescent="0.35">
      <c r="A148" s="87"/>
      <c r="B148" s="120"/>
      <c r="C148" s="120"/>
      <c r="D148" s="120"/>
      <c r="E148" s="120"/>
      <c r="F148" s="120"/>
      <c r="G148" s="88"/>
    </row>
    <row r="149" spans="1:7" x14ac:dyDescent="0.35">
      <c r="A149" s="87"/>
      <c r="B149" s="120"/>
      <c r="C149" s="120"/>
      <c r="D149" s="120"/>
      <c r="E149" s="120"/>
      <c r="F149" s="120"/>
      <c r="G149" s="88"/>
    </row>
    <row r="150" spans="1:7" x14ac:dyDescent="0.35">
      <c r="A150" s="87"/>
      <c r="B150" s="120"/>
      <c r="C150" s="120"/>
      <c r="D150" s="120"/>
      <c r="E150" s="120"/>
      <c r="F150" s="120"/>
      <c r="G150" s="88"/>
    </row>
    <row r="151" spans="1:7" x14ac:dyDescent="0.35">
      <c r="A151" s="87">
        <f t="array" ref="A151:G151">DaysAndWeeks+DATE(CalendarYear,10,1)-WEEKDAY(DATE(CalendarYear,10,1),(WeekStart="Monday")+1)+29</f>
        <v>45592</v>
      </c>
      <c r="B151" s="120">
        <v>45593</v>
      </c>
      <c r="C151" s="120">
        <v>45594</v>
      </c>
      <c r="D151" s="120">
        <v>45595</v>
      </c>
      <c r="E151" s="120">
        <v>45596</v>
      </c>
      <c r="F151" s="120">
        <v>45597</v>
      </c>
      <c r="G151" s="88">
        <v>45598</v>
      </c>
    </row>
    <row r="152" spans="1:7" x14ac:dyDescent="0.35">
      <c r="A152" s="87" t="s">
        <v>34</v>
      </c>
      <c r="B152" s="93" t="s">
        <v>35</v>
      </c>
      <c r="C152" s="120" t="s">
        <v>31</v>
      </c>
      <c r="D152" s="120" t="s">
        <v>32</v>
      </c>
      <c r="E152" s="120" t="s">
        <v>47</v>
      </c>
      <c r="F152" s="120"/>
      <c r="G152" s="88"/>
    </row>
    <row r="153" spans="1:7" x14ac:dyDescent="0.35">
      <c r="A153" s="87"/>
      <c r="B153" s="120" t="s">
        <v>40</v>
      </c>
      <c r="C153" s="120" t="s">
        <v>45</v>
      </c>
      <c r="D153" s="120" t="s">
        <v>42</v>
      </c>
      <c r="E153" s="120" t="s">
        <v>51</v>
      </c>
      <c r="F153" s="120"/>
      <c r="G153" s="88"/>
    </row>
    <row r="154" spans="1:7" x14ac:dyDescent="0.35">
      <c r="A154" s="87"/>
      <c r="B154" s="120" t="s">
        <v>21</v>
      </c>
      <c r="C154" s="120"/>
      <c r="D154" s="120" t="s">
        <v>50</v>
      </c>
      <c r="E154" s="120"/>
      <c r="F154" s="120"/>
      <c r="G154" s="88"/>
    </row>
    <row r="155" spans="1:7" x14ac:dyDescent="0.35">
      <c r="A155" s="107"/>
      <c r="B155" s="124"/>
      <c r="C155" s="124"/>
      <c r="D155" s="124"/>
      <c r="E155" s="124"/>
      <c r="F155" s="124"/>
      <c r="G155" s="108"/>
    </row>
    <row r="156" spans="1:7" x14ac:dyDescent="0.35">
      <c r="A156" s="107"/>
      <c r="B156" s="124"/>
      <c r="C156" s="124"/>
      <c r="D156" s="124"/>
      <c r="E156" s="124"/>
      <c r="F156" s="124"/>
      <c r="G156" s="108"/>
    </row>
    <row r="157" spans="1:7" x14ac:dyDescent="0.35">
      <c r="A157" s="107"/>
      <c r="B157" s="124"/>
      <c r="C157" s="124"/>
      <c r="D157" s="124"/>
      <c r="E157" s="124"/>
      <c r="F157" s="124"/>
      <c r="G157" s="108"/>
    </row>
    <row r="158" spans="1:7" x14ac:dyDescent="0.35">
      <c r="A158" s="103">
        <f t="array" ref="A158:B158">DaysAndWeeks+DATE(CalendarYear,10,1)-WEEKDAY(DATE(CalendarYear,10,1),(WeekStart="Monday")+1)+36</f>
        <v>45599</v>
      </c>
      <c r="B158" s="104">
        <v>45600</v>
      </c>
      <c r="C158" s="208" t="s">
        <v>200</v>
      </c>
      <c r="D158" s="208"/>
      <c r="E158" s="208"/>
      <c r="F158" s="208"/>
      <c r="G158" s="209"/>
    </row>
    <row r="159" spans="1:7" ht="13.9" thickBot="1" x14ac:dyDescent="0.4">
      <c r="A159" s="105"/>
      <c r="B159" s="106"/>
      <c r="C159" s="210"/>
      <c r="D159" s="210"/>
      <c r="E159" s="210"/>
      <c r="F159" s="210"/>
      <c r="G159" s="211"/>
    </row>
    <row r="160" spans="1:7" ht="13.9" thickBot="1" x14ac:dyDescent="0.4"/>
    <row r="161" spans="1:7" ht="47.25" thickBot="1" x14ac:dyDescent="0.4">
      <c r="A161" s="220" t="str">
        <f>"נובמבר "&amp;CalendarYear</f>
        <v>נובמבר 2024</v>
      </c>
      <c r="B161" s="221"/>
      <c r="C161" s="221"/>
      <c r="D161" s="222" t="s">
        <v>199</v>
      </c>
      <c r="E161" s="222"/>
      <c r="F161" s="222"/>
      <c r="G161" s="223"/>
    </row>
    <row r="162" spans="1:7" ht="19.149999999999999" thickBot="1" x14ac:dyDescent="0.4">
      <c r="A162" s="84" t="s">
        <v>24</v>
      </c>
      <c r="B162" s="85" t="str">
        <f t="shared" ref="B162:G162" si="4">UPPER(TEXT(B163,"dddd"))</f>
        <v>יום שני</v>
      </c>
      <c r="C162" s="85" t="str">
        <f t="shared" si="4"/>
        <v>יום שלישי</v>
      </c>
      <c r="D162" s="85" t="str">
        <f t="shared" si="4"/>
        <v>יום רביעי</v>
      </c>
      <c r="E162" s="85" t="str">
        <f t="shared" si="4"/>
        <v>יום חמישי</v>
      </c>
      <c r="F162" s="85" t="str">
        <f t="shared" si="4"/>
        <v>יום שישי</v>
      </c>
      <c r="G162" s="86" t="str">
        <f t="shared" si="4"/>
        <v>שבת</v>
      </c>
    </row>
    <row r="163" spans="1:7" x14ac:dyDescent="0.35">
      <c r="A163" s="87">
        <f t="array" ref="A163:G163">DaysAndWeeks+DATE(CalendarYear,11,1)-WEEKDAY(DATE(CalendarYear,11,1),(WeekStart="Monday")+1)+1</f>
        <v>45592</v>
      </c>
      <c r="B163" s="120">
        <v>45593</v>
      </c>
      <c r="C163" s="120">
        <v>45594</v>
      </c>
      <c r="D163" s="120">
        <v>45595</v>
      </c>
      <c r="E163" s="120">
        <v>45596</v>
      </c>
      <c r="F163" s="120">
        <v>45597</v>
      </c>
      <c r="G163" s="88">
        <v>45598</v>
      </c>
    </row>
    <row r="164" spans="1:7" x14ac:dyDescent="0.35">
      <c r="A164" s="87"/>
      <c r="B164" s="120"/>
      <c r="C164" s="120"/>
      <c r="D164" s="120"/>
      <c r="E164" s="120"/>
      <c r="F164" s="120"/>
      <c r="G164" s="88"/>
    </row>
    <row r="165" spans="1:7" x14ac:dyDescent="0.35">
      <c r="A165" s="87"/>
      <c r="B165" s="120"/>
      <c r="C165" s="120"/>
      <c r="D165" s="120"/>
      <c r="E165" s="120"/>
      <c r="F165" s="120"/>
      <c r="G165" s="88"/>
    </row>
    <row r="166" spans="1:7" x14ac:dyDescent="0.35">
      <c r="A166" s="87"/>
      <c r="B166" s="120"/>
      <c r="C166" s="120"/>
      <c r="D166" s="120"/>
      <c r="E166" s="120"/>
      <c r="F166" s="120"/>
      <c r="G166" s="88"/>
    </row>
    <row r="167" spans="1:7" x14ac:dyDescent="0.35">
      <c r="A167" s="87"/>
      <c r="B167" s="120"/>
      <c r="C167" s="120"/>
      <c r="D167" s="120"/>
      <c r="E167" s="120"/>
      <c r="F167" s="120"/>
      <c r="G167" s="88"/>
    </row>
    <row r="168" spans="1:7" x14ac:dyDescent="0.35">
      <c r="A168" s="87"/>
      <c r="B168" s="120"/>
      <c r="C168" s="120"/>
      <c r="D168" s="120"/>
      <c r="E168" s="120"/>
      <c r="F168" s="120"/>
      <c r="G168" s="88"/>
    </row>
    <row r="169" spans="1:7" x14ac:dyDescent="0.35">
      <c r="A169" s="87"/>
      <c r="B169" s="120"/>
      <c r="C169" s="120"/>
      <c r="D169" s="120"/>
      <c r="E169" s="120"/>
      <c r="F169" s="120"/>
      <c r="G169" s="88"/>
    </row>
    <row r="170" spans="1:7" x14ac:dyDescent="0.35">
      <c r="A170" s="89">
        <f t="array" ref="A170:G170">DaysAndWeeks+DATE(CalendarYear,11,1)-WEEKDAY(DATE(CalendarYear,11,1),(WeekStart="Monday")+1)+8</f>
        <v>45599</v>
      </c>
      <c r="B170" s="90">
        <v>45600</v>
      </c>
      <c r="C170" s="90">
        <v>45601</v>
      </c>
      <c r="D170" s="90">
        <v>45602</v>
      </c>
      <c r="E170" s="90">
        <v>45603</v>
      </c>
      <c r="F170" s="90">
        <v>45604</v>
      </c>
      <c r="G170" s="91">
        <v>45605</v>
      </c>
    </row>
    <row r="171" spans="1:7" x14ac:dyDescent="0.35">
      <c r="A171" s="87"/>
      <c r="B171" s="93" t="s">
        <v>35</v>
      </c>
      <c r="C171" s="120"/>
      <c r="D171" s="120" t="s">
        <v>50</v>
      </c>
      <c r="E171" s="120" t="s">
        <v>33</v>
      </c>
      <c r="F171" s="120"/>
      <c r="G171" s="88"/>
    </row>
    <row r="172" spans="1:7" x14ac:dyDescent="0.35">
      <c r="A172" s="87"/>
      <c r="B172" s="120"/>
      <c r="C172" s="120"/>
      <c r="D172" s="120"/>
      <c r="E172" s="120"/>
      <c r="F172" s="120"/>
      <c r="G172" s="88"/>
    </row>
    <row r="173" spans="1:7" x14ac:dyDescent="0.35">
      <c r="A173" s="87"/>
      <c r="B173" s="120"/>
      <c r="C173" s="120"/>
      <c r="D173" s="120"/>
      <c r="E173" s="120"/>
      <c r="F173" s="120"/>
      <c r="G173" s="88"/>
    </row>
    <row r="174" spans="1:7" x14ac:dyDescent="0.35">
      <c r="A174" s="87"/>
      <c r="B174" s="120"/>
      <c r="C174" s="120"/>
      <c r="D174" s="120"/>
      <c r="E174" s="120"/>
      <c r="F174" s="120"/>
      <c r="G174" s="88"/>
    </row>
    <row r="175" spans="1:7" x14ac:dyDescent="0.35">
      <c r="A175" s="87"/>
      <c r="B175" s="120"/>
      <c r="C175" s="120"/>
      <c r="D175" s="120"/>
      <c r="E175" s="120"/>
      <c r="F175" s="120"/>
      <c r="G175" s="88"/>
    </row>
    <row r="176" spans="1:7" x14ac:dyDescent="0.35">
      <c r="A176" s="87"/>
      <c r="B176" s="120"/>
      <c r="C176" s="120"/>
      <c r="D176" s="120"/>
      <c r="E176" s="120"/>
      <c r="F176" s="120"/>
      <c r="G176" s="88"/>
    </row>
    <row r="177" spans="1:7" x14ac:dyDescent="0.35">
      <c r="A177" s="87">
        <f t="array" ref="A177:G177">DaysAndWeeks+DATE(CalendarYear,11,1)-WEEKDAY(DATE(CalendarYear,11,1),(WeekStart="Monday")+1)+15</f>
        <v>45606</v>
      </c>
      <c r="B177" s="120">
        <v>45607</v>
      </c>
      <c r="C177" s="120">
        <v>45608</v>
      </c>
      <c r="D177" s="120">
        <v>45609</v>
      </c>
      <c r="E177" s="120">
        <v>45610</v>
      </c>
      <c r="F177" s="120">
        <v>45611</v>
      </c>
      <c r="G177" s="88">
        <v>45612</v>
      </c>
    </row>
    <row r="178" spans="1:7" x14ac:dyDescent="0.35">
      <c r="A178" s="87" t="s">
        <v>48</v>
      </c>
      <c r="B178" s="120" t="s">
        <v>20</v>
      </c>
      <c r="C178" s="120" t="s">
        <v>41</v>
      </c>
      <c r="D178" s="120" t="s">
        <v>50</v>
      </c>
      <c r="E178" s="120" t="s">
        <v>38</v>
      </c>
      <c r="F178" s="120"/>
      <c r="G178" s="88"/>
    </row>
    <row r="179" spans="1:7" x14ac:dyDescent="0.35">
      <c r="A179" s="87"/>
      <c r="B179" s="120"/>
      <c r="C179" s="120" t="s">
        <v>49</v>
      </c>
      <c r="D179" s="120"/>
      <c r="E179" s="120" t="s">
        <v>47</v>
      </c>
      <c r="F179" s="120"/>
      <c r="G179" s="88"/>
    </row>
    <row r="180" spans="1:7" x14ac:dyDescent="0.35">
      <c r="A180" s="87"/>
      <c r="B180" s="120"/>
      <c r="C180" s="120"/>
      <c r="D180" s="120"/>
      <c r="E180" s="120"/>
      <c r="F180" s="120"/>
      <c r="G180" s="88"/>
    </row>
    <row r="181" spans="1:7" x14ac:dyDescent="0.35">
      <c r="A181" s="87"/>
      <c r="B181" s="120"/>
      <c r="C181" s="120"/>
      <c r="D181" s="120"/>
      <c r="E181" s="120"/>
      <c r="F181" s="120"/>
      <c r="G181" s="88"/>
    </row>
    <row r="182" spans="1:7" x14ac:dyDescent="0.35">
      <c r="A182" s="87"/>
      <c r="B182" s="120"/>
      <c r="C182" s="120"/>
      <c r="D182" s="120"/>
      <c r="E182" s="120"/>
      <c r="F182" s="120"/>
      <c r="G182" s="88"/>
    </row>
    <row r="183" spans="1:7" x14ac:dyDescent="0.35">
      <c r="A183" s="87"/>
      <c r="B183" s="120"/>
      <c r="C183" s="120"/>
      <c r="D183" s="120"/>
      <c r="E183" s="120"/>
      <c r="F183" s="120"/>
      <c r="G183" s="88"/>
    </row>
    <row r="184" spans="1:7" x14ac:dyDescent="0.35">
      <c r="A184" s="89">
        <f t="array" ref="A184:G184">DaysAndWeeks+DATE(CalendarYear,11,1)-WEEKDAY(DATE(CalendarYear,11,1),(WeekStart="Monday")+1)+22</f>
        <v>45613</v>
      </c>
      <c r="B184" s="90">
        <v>45614</v>
      </c>
      <c r="C184" s="90">
        <v>45615</v>
      </c>
      <c r="D184" s="90">
        <v>45616</v>
      </c>
      <c r="E184" s="90">
        <v>45617</v>
      </c>
      <c r="F184" s="90">
        <v>45618</v>
      </c>
      <c r="G184" s="91">
        <v>45619</v>
      </c>
    </row>
    <row r="185" spans="1:7" x14ac:dyDescent="0.35">
      <c r="A185" s="87" t="s">
        <v>39</v>
      </c>
      <c r="B185" s="120" t="s">
        <v>21</v>
      </c>
      <c r="C185" s="120"/>
      <c r="D185" s="120" t="s">
        <v>50</v>
      </c>
      <c r="E185" s="120" t="s">
        <v>33</v>
      </c>
      <c r="F185" s="120"/>
      <c r="G185" s="88"/>
    </row>
    <row r="186" spans="1:7" x14ac:dyDescent="0.35">
      <c r="A186" s="87"/>
      <c r="B186" s="120" t="s">
        <v>52</v>
      </c>
      <c r="C186" s="120"/>
      <c r="D186" s="120" t="s">
        <v>46</v>
      </c>
      <c r="E186" s="120"/>
      <c r="F186" s="120"/>
      <c r="G186" s="88"/>
    </row>
    <row r="187" spans="1:7" x14ac:dyDescent="0.35">
      <c r="A187" s="87"/>
      <c r="B187" s="120"/>
      <c r="C187" s="120"/>
      <c r="D187" s="120"/>
      <c r="E187" s="120"/>
      <c r="F187" s="120"/>
      <c r="G187" s="88"/>
    </row>
    <row r="188" spans="1:7" x14ac:dyDescent="0.35">
      <c r="A188" s="87"/>
      <c r="B188" s="120"/>
      <c r="C188" s="120"/>
      <c r="D188" s="120"/>
      <c r="E188" s="120"/>
      <c r="F188" s="120"/>
      <c r="G188" s="88"/>
    </row>
    <row r="189" spans="1:7" x14ac:dyDescent="0.35">
      <c r="A189" s="87"/>
      <c r="B189" s="120"/>
      <c r="C189" s="120"/>
      <c r="D189" s="120"/>
      <c r="E189" s="120"/>
      <c r="F189" s="120"/>
      <c r="G189" s="88"/>
    </row>
    <row r="190" spans="1:7" x14ac:dyDescent="0.35">
      <c r="A190" s="87"/>
      <c r="B190" s="120"/>
      <c r="C190" s="120"/>
      <c r="D190" s="120"/>
      <c r="E190" s="120"/>
      <c r="F190" s="120"/>
      <c r="G190" s="88"/>
    </row>
    <row r="191" spans="1:7" x14ac:dyDescent="0.35">
      <c r="A191" s="87">
        <f t="array" ref="A191:G191">DaysAndWeeks+DATE(CalendarYear,11,1)-WEEKDAY(DATE(CalendarYear,11,1),(WeekStart="Monday")+1)+29</f>
        <v>45620</v>
      </c>
      <c r="B191" s="120">
        <v>45621</v>
      </c>
      <c r="C191" s="120">
        <v>45622</v>
      </c>
      <c r="D191" s="120">
        <v>45623</v>
      </c>
      <c r="E191" s="120">
        <v>45624</v>
      </c>
      <c r="F191" s="120">
        <v>45625</v>
      </c>
      <c r="G191" s="88">
        <v>45626</v>
      </c>
    </row>
    <row r="192" spans="1:7" x14ac:dyDescent="0.35">
      <c r="A192" s="87" t="s">
        <v>34</v>
      </c>
      <c r="B192" s="93" t="s">
        <v>35</v>
      </c>
      <c r="C192" s="120" t="s">
        <v>45</v>
      </c>
      <c r="D192" s="120" t="s">
        <v>42</v>
      </c>
      <c r="E192" s="120" t="s">
        <v>43</v>
      </c>
      <c r="F192" s="120"/>
      <c r="G192" s="88"/>
    </row>
    <row r="193" spans="1:7" x14ac:dyDescent="0.35">
      <c r="A193" s="87"/>
      <c r="B193" s="120" t="s">
        <v>40</v>
      </c>
      <c r="C193" s="120" t="s">
        <v>36</v>
      </c>
      <c r="D193" s="120" t="s">
        <v>50</v>
      </c>
      <c r="E193" s="120" t="s">
        <v>51</v>
      </c>
      <c r="F193" s="120"/>
      <c r="G193" s="88"/>
    </row>
    <row r="194" spans="1:7" x14ac:dyDescent="0.35">
      <c r="A194" s="87"/>
      <c r="B194" s="120"/>
      <c r="C194" s="120"/>
      <c r="D194" s="120"/>
      <c r="E194" s="120"/>
      <c r="F194" s="120"/>
      <c r="G194" s="88"/>
    </row>
    <row r="195" spans="1:7" x14ac:dyDescent="0.35">
      <c r="A195" s="87"/>
      <c r="B195" s="120"/>
      <c r="C195" s="120"/>
      <c r="D195" s="120"/>
      <c r="E195" s="120"/>
      <c r="F195" s="120"/>
      <c r="G195" s="88"/>
    </row>
    <row r="196" spans="1:7" x14ac:dyDescent="0.35">
      <c r="A196" s="87"/>
      <c r="B196" s="120"/>
      <c r="C196" s="120"/>
      <c r="D196" s="120"/>
      <c r="E196" s="120"/>
      <c r="F196" s="120"/>
      <c r="G196" s="88"/>
    </row>
    <row r="197" spans="1:7" x14ac:dyDescent="0.35">
      <c r="A197" s="87"/>
      <c r="B197" s="120"/>
      <c r="C197" s="120"/>
      <c r="D197" s="120"/>
      <c r="E197" s="120"/>
      <c r="F197" s="120"/>
      <c r="G197" s="88"/>
    </row>
    <row r="198" spans="1:7" x14ac:dyDescent="0.35">
      <c r="A198" s="103">
        <f t="array" ref="A198:B198">DaysAndWeeks+DATE(CalendarYear,11,1)-WEEKDAY(DATE(CalendarYear,11,1),(WeekStart="Monday")+1)+36</f>
        <v>45627</v>
      </c>
      <c r="B198" s="104">
        <v>45628</v>
      </c>
      <c r="C198" s="208" t="s">
        <v>200</v>
      </c>
      <c r="D198" s="208"/>
      <c r="E198" s="208"/>
      <c r="F198" s="208"/>
      <c r="G198" s="209"/>
    </row>
    <row r="199" spans="1:7" ht="13.9" thickBot="1" x14ac:dyDescent="0.4">
      <c r="A199" s="105"/>
      <c r="B199" s="106"/>
      <c r="C199" s="210"/>
      <c r="D199" s="210"/>
      <c r="E199" s="210"/>
      <c r="F199" s="210"/>
      <c r="G199" s="211"/>
    </row>
    <row r="200" spans="1:7" ht="13.9" thickBot="1" x14ac:dyDescent="0.4"/>
    <row r="201" spans="1:7" ht="47.25" thickBot="1" x14ac:dyDescent="0.4">
      <c r="A201" s="224" t="str">
        <f>"דצמבר "&amp;CalendarYear</f>
        <v>דצמבר 2024</v>
      </c>
      <c r="B201" s="225"/>
      <c r="C201" s="225"/>
      <c r="D201" s="226" t="s">
        <v>199</v>
      </c>
      <c r="E201" s="226"/>
      <c r="F201" s="226"/>
      <c r="G201" s="227"/>
    </row>
    <row r="202" spans="1:7" ht="19.149999999999999" thickBot="1" x14ac:dyDescent="0.4">
      <c r="A202" s="84" t="s">
        <v>24</v>
      </c>
      <c r="B202" s="85" t="str">
        <f t="shared" ref="B202:G202" si="5">UPPER(TEXT(B203,"dddd"))</f>
        <v>יום שני</v>
      </c>
      <c r="C202" s="85" t="str">
        <f t="shared" si="5"/>
        <v>יום שלישי</v>
      </c>
      <c r="D202" s="85" t="str">
        <f t="shared" si="5"/>
        <v>יום רביעי</v>
      </c>
      <c r="E202" s="85" t="str">
        <f t="shared" si="5"/>
        <v>יום חמישי</v>
      </c>
      <c r="F202" s="85" t="str">
        <f t="shared" si="5"/>
        <v>יום שישי</v>
      </c>
      <c r="G202" s="86" t="str">
        <f t="shared" si="5"/>
        <v>שבת</v>
      </c>
    </row>
    <row r="203" spans="1:7" x14ac:dyDescent="0.35">
      <c r="A203" s="87">
        <f t="array" ref="A203:G203">DaysAndWeeks+DATE(CalendarYear,12,1)-WEEKDAY(DATE(CalendarYear,12,1),(WeekStart="Monday")+1)+1</f>
        <v>45627</v>
      </c>
      <c r="B203" s="120">
        <v>45628</v>
      </c>
      <c r="C203" s="120">
        <v>45629</v>
      </c>
      <c r="D203" s="120">
        <v>45630</v>
      </c>
      <c r="E203" s="120">
        <v>45631</v>
      </c>
      <c r="F203" s="120">
        <v>45632</v>
      </c>
      <c r="G203" s="88">
        <v>45633</v>
      </c>
    </row>
    <row r="204" spans="1:7" x14ac:dyDescent="0.35">
      <c r="A204" s="87"/>
      <c r="B204" s="120"/>
      <c r="C204" s="120"/>
      <c r="D204" s="120" t="s">
        <v>50</v>
      </c>
      <c r="E204" s="120" t="s">
        <v>33</v>
      </c>
      <c r="F204" s="120"/>
      <c r="G204" s="88"/>
    </row>
    <row r="205" spans="1:7" x14ac:dyDescent="0.35">
      <c r="A205" s="87"/>
      <c r="B205" s="120"/>
      <c r="C205" s="120"/>
      <c r="D205" s="120"/>
      <c r="E205" s="120"/>
      <c r="F205" s="120"/>
      <c r="G205" s="88"/>
    </row>
    <row r="206" spans="1:7" x14ac:dyDescent="0.35">
      <c r="A206" s="87"/>
      <c r="B206" s="120"/>
      <c r="C206" s="120"/>
      <c r="D206" s="120"/>
      <c r="E206" s="120"/>
      <c r="F206" s="120"/>
      <c r="G206" s="88"/>
    </row>
    <row r="207" spans="1:7" x14ac:dyDescent="0.35">
      <c r="A207" s="87"/>
      <c r="B207" s="120"/>
      <c r="C207" s="120"/>
      <c r="D207" s="120"/>
      <c r="E207" s="120"/>
      <c r="F207" s="120"/>
      <c r="G207" s="88"/>
    </row>
    <row r="208" spans="1:7" x14ac:dyDescent="0.35">
      <c r="A208" s="87"/>
      <c r="B208" s="120"/>
      <c r="C208" s="120"/>
      <c r="D208" s="120"/>
      <c r="E208" s="120"/>
      <c r="F208" s="120"/>
      <c r="G208" s="88"/>
    </row>
    <row r="209" spans="1:7" x14ac:dyDescent="0.35">
      <c r="A209" s="87"/>
      <c r="B209" s="120"/>
      <c r="C209" s="120"/>
      <c r="D209" s="120"/>
      <c r="E209" s="120"/>
      <c r="F209" s="120"/>
      <c r="G209" s="88"/>
    </row>
    <row r="210" spans="1:7" x14ac:dyDescent="0.35">
      <c r="A210" s="89">
        <f t="array" ref="A210:G210">DaysAndWeeks+DATE(CalendarYear,12,1)-WEEKDAY(DATE(CalendarYear,12,1),(WeekStart="Monday")+1)+8</f>
        <v>45634</v>
      </c>
      <c r="B210" s="90">
        <v>45635</v>
      </c>
      <c r="C210" s="90">
        <v>45636</v>
      </c>
      <c r="D210" s="90">
        <v>45637</v>
      </c>
      <c r="E210" s="90">
        <v>45638</v>
      </c>
      <c r="F210" s="90">
        <v>45639</v>
      </c>
      <c r="G210" s="91">
        <v>45640</v>
      </c>
    </row>
    <row r="211" spans="1:7" x14ac:dyDescent="0.35">
      <c r="A211" s="87" t="s">
        <v>48</v>
      </c>
      <c r="B211" s="120" t="s">
        <v>52</v>
      </c>
      <c r="C211" s="120"/>
      <c r="D211" s="120" t="s">
        <v>50</v>
      </c>
      <c r="E211" s="120" t="s">
        <v>47</v>
      </c>
      <c r="F211" s="120"/>
      <c r="G211" s="88"/>
    </row>
    <row r="212" spans="1:7" x14ac:dyDescent="0.35">
      <c r="A212" s="87"/>
      <c r="B212" s="120"/>
      <c r="C212" s="120"/>
      <c r="D212" s="120"/>
      <c r="E212" s="120"/>
      <c r="F212" s="120"/>
      <c r="G212" s="88"/>
    </row>
    <row r="213" spans="1:7" x14ac:dyDescent="0.35">
      <c r="A213" s="87"/>
      <c r="B213" s="120"/>
      <c r="C213" s="120"/>
      <c r="D213" s="120"/>
      <c r="E213" s="120"/>
      <c r="F213" s="120"/>
      <c r="G213" s="88"/>
    </row>
    <row r="214" spans="1:7" x14ac:dyDescent="0.35">
      <c r="A214" s="87"/>
      <c r="B214" s="120"/>
      <c r="C214" s="120"/>
      <c r="D214" s="120"/>
      <c r="E214" s="120"/>
      <c r="F214" s="120"/>
      <c r="G214" s="88"/>
    </row>
    <row r="215" spans="1:7" x14ac:dyDescent="0.35">
      <c r="A215" s="87"/>
      <c r="B215" s="120"/>
      <c r="C215" s="120"/>
      <c r="D215" s="120"/>
      <c r="E215" s="120"/>
      <c r="F215" s="120"/>
      <c r="G215" s="88"/>
    </row>
    <row r="216" spans="1:7" x14ac:dyDescent="0.35">
      <c r="A216" s="87"/>
      <c r="B216" s="120"/>
      <c r="C216" s="120"/>
      <c r="D216" s="120"/>
      <c r="E216" s="120"/>
      <c r="F216" s="120"/>
      <c r="G216" s="88"/>
    </row>
    <row r="217" spans="1:7" x14ac:dyDescent="0.35">
      <c r="A217" s="87">
        <f t="array" ref="A217:G217">DaysAndWeeks+DATE(CalendarYear,12,1)-WEEKDAY(DATE(CalendarYear,12,1),(WeekStart="Monday")+1)+15</f>
        <v>45641</v>
      </c>
      <c r="B217" s="120">
        <v>45642</v>
      </c>
      <c r="C217" s="120">
        <v>45643</v>
      </c>
      <c r="D217" s="120">
        <v>45644</v>
      </c>
      <c r="E217" s="120">
        <v>45645</v>
      </c>
      <c r="F217" s="120">
        <v>45646</v>
      </c>
      <c r="G217" s="88">
        <v>45647</v>
      </c>
    </row>
    <row r="218" spans="1:7" x14ac:dyDescent="0.35">
      <c r="A218" s="87" t="s">
        <v>44</v>
      </c>
      <c r="B218" s="93" t="s">
        <v>35</v>
      </c>
      <c r="C218" s="120" t="s">
        <v>49</v>
      </c>
      <c r="D218" s="120" t="s">
        <v>50</v>
      </c>
      <c r="E218" s="120" t="s">
        <v>33</v>
      </c>
      <c r="F218" s="120"/>
      <c r="G218" s="88"/>
    </row>
    <row r="219" spans="1:7" x14ac:dyDescent="0.35">
      <c r="A219" s="87"/>
      <c r="B219" s="120"/>
      <c r="C219" s="120"/>
      <c r="D219" s="120" t="s">
        <v>46</v>
      </c>
      <c r="E219" s="120"/>
      <c r="F219" s="120"/>
      <c r="G219" s="88"/>
    </row>
    <row r="220" spans="1:7" x14ac:dyDescent="0.35">
      <c r="A220" s="87"/>
      <c r="B220" s="120"/>
      <c r="C220" s="120"/>
      <c r="D220" s="120"/>
      <c r="E220" s="120"/>
      <c r="F220" s="120"/>
      <c r="G220" s="88"/>
    </row>
    <row r="221" spans="1:7" x14ac:dyDescent="0.35">
      <c r="A221" s="87"/>
      <c r="B221" s="120"/>
      <c r="C221" s="120"/>
      <c r="D221" s="120"/>
      <c r="E221" s="120"/>
      <c r="F221" s="120"/>
      <c r="G221" s="88"/>
    </row>
    <row r="222" spans="1:7" x14ac:dyDescent="0.35">
      <c r="A222" s="87"/>
      <c r="B222" s="120"/>
      <c r="C222" s="120"/>
      <c r="D222" s="120"/>
      <c r="E222" s="120"/>
      <c r="F222" s="120"/>
      <c r="G222" s="88"/>
    </row>
    <row r="223" spans="1:7" x14ac:dyDescent="0.35">
      <c r="A223" s="87"/>
      <c r="B223" s="120"/>
      <c r="C223" s="120"/>
      <c r="D223" s="120"/>
      <c r="E223" s="120"/>
      <c r="F223" s="120"/>
      <c r="G223" s="88"/>
    </row>
    <row r="224" spans="1:7" x14ac:dyDescent="0.35">
      <c r="A224" s="89">
        <f t="array" ref="A224:G224">DaysAndWeeks+DATE(CalendarYear,12,1)-WEEKDAY(DATE(CalendarYear,12,1),(WeekStart="Monday")+1)+22</f>
        <v>45648</v>
      </c>
      <c r="B224" s="90">
        <v>45649</v>
      </c>
      <c r="C224" s="90">
        <v>45650</v>
      </c>
      <c r="D224" s="90">
        <v>45651</v>
      </c>
      <c r="E224" s="90">
        <v>45652</v>
      </c>
      <c r="F224" s="90">
        <v>45653</v>
      </c>
      <c r="G224" s="91">
        <v>45654</v>
      </c>
    </row>
    <row r="225" spans="1:7" x14ac:dyDescent="0.35">
      <c r="A225" s="87" t="s">
        <v>39</v>
      </c>
      <c r="B225" s="120" t="s">
        <v>21</v>
      </c>
      <c r="C225" s="120" t="s">
        <v>31</v>
      </c>
      <c r="D225" s="120" t="s">
        <v>32</v>
      </c>
      <c r="E225" s="120" t="s">
        <v>38</v>
      </c>
      <c r="F225" s="120"/>
      <c r="G225" s="88"/>
    </row>
    <row r="226" spans="1:7" x14ac:dyDescent="0.35">
      <c r="A226" s="87"/>
      <c r="B226" s="120" t="s">
        <v>20</v>
      </c>
      <c r="C226" s="120"/>
      <c r="D226" s="120" t="s">
        <v>42</v>
      </c>
      <c r="E226" s="120" t="s">
        <v>43</v>
      </c>
      <c r="F226" s="120"/>
      <c r="G226" s="88"/>
    </row>
    <row r="227" spans="1:7" x14ac:dyDescent="0.35">
      <c r="A227" s="87"/>
      <c r="B227" s="120"/>
      <c r="C227" s="120"/>
      <c r="D227" s="120" t="s">
        <v>50</v>
      </c>
      <c r="E227" s="120" t="s">
        <v>51</v>
      </c>
      <c r="F227" s="120"/>
      <c r="G227" s="88"/>
    </row>
    <row r="228" spans="1:7" x14ac:dyDescent="0.35">
      <c r="A228" s="87"/>
      <c r="B228" s="120"/>
      <c r="C228" s="120"/>
      <c r="D228" s="120"/>
      <c r="E228" s="120"/>
      <c r="F228" s="120"/>
      <c r="G228" s="88"/>
    </row>
    <row r="229" spans="1:7" x14ac:dyDescent="0.35">
      <c r="A229" s="87"/>
      <c r="B229" s="120"/>
      <c r="C229" s="120"/>
      <c r="D229" s="120"/>
      <c r="E229" s="120"/>
      <c r="F229" s="120"/>
      <c r="G229" s="88"/>
    </row>
    <row r="230" spans="1:7" x14ac:dyDescent="0.35">
      <c r="A230" s="87"/>
      <c r="B230" s="120"/>
      <c r="C230" s="120"/>
      <c r="D230" s="120"/>
      <c r="E230" s="120"/>
      <c r="F230" s="120"/>
      <c r="G230" s="88"/>
    </row>
    <row r="231" spans="1:7" x14ac:dyDescent="0.35">
      <c r="A231" s="87">
        <f t="array" ref="A231:G231">DaysAndWeeks+DATE(CalendarYear,12,1)-WEEKDAY(DATE(CalendarYear,12,1),(WeekStart="Monday")+1)+29</f>
        <v>45655</v>
      </c>
      <c r="B231" s="120">
        <v>45656</v>
      </c>
      <c r="C231" s="120">
        <v>45657</v>
      </c>
      <c r="D231" s="120">
        <v>45658</v>
      </c>
      <c r="E231" s="120">
        <v>45659</v>
      </c>
      <c r="F231" s="120">
        <v>45660</v>
      </c>
      <c r="G231" s="88">
        <v>45661</v>
      </c>
    </row>
    <row r="232" spans="1:7" x14ac:dyDescent="0.35">
      <c r="A232" s="87" t="s">
        <v>29</v>
      </c>
      <c r="B232" s="93" t="s">
        <v>35</v>
      </c>
      <c r="C232" s="120" t="s">
        <v>36</v>
      </c>
      <c r="D232" s="120"/>
      <c r="E232" s="120"/>
      <c r="F232" s="120"/>
      <c r="G232" s="88"/>
    </row>
    <row r="233" spans="1:7" x14ac:dyDescent="0.35">
      <c r="A233" s="87" t="s">
        <v>34</v>
      </c>
      <c r="B233" s="120" t="s">
        <v>40</v>
      </c>
      <c r="C233" s="120" t="s">
        <v>45</v>
      </c>
      <c r="D233" s="120"/>
      <c r="E233" s="120"/>
      <c r="F233" s="120"/>
      <c r="G233" s="88"/>
    </row>
    <row r="234" spans="1:7" x14ac:dyDescent="0.35">
      <c r="A234" s="87"/>
      <c r="B234" s="120"/>
      <c r="C234" s="120"/>
      <c r="D234" s="120"/>
      <c r="E234" s="120"/>
      <c r="F234" s="120"/>
      <c r="G234" s="88"/>
    </row>
    <row r="235" spans="1:7" x14ac:dyDescent="0.35">
      <c r="A235" s="87"/>
      <c r="B235" s="120"/>
      <c r="C235" s="120"/>
      <c r="D235" s="120"/>
      <c r="E235" s="120"/>
      <c r="F235" s="120"/>
      <c r="G235" s="88"/>
    </row>
    <row r="236" spans="1:7" x14ac:dyDescent="0.35">
      <c r="A236" s="87"/>
      <c r="B236" s="120"/>
      <c r="C236" s="120"/>
      <c r="D236" s="120"/>
      <c r="E236" s="120"/>
      <c r="F236" s="120"/>
      <c r="G236" s="88"/>
    </row>
    <row r="237" spans="1:7" x14ac:dyDescent="0.35">
      <c r="A237" s="87"/>
      <c r="B237" s="120"/>
      <c r="C237" s="120"/>
      <c r="D237" s="120"/>
      <c r="E237" s="120"/>
      <c r="F237" s="120"/>
      <c r="G237" s="88"/>
    </row>
    <row r="238" spans="1:7" x14ac:dyDescent="0.35">
      <c r="A238" s="89">
        <f t="array" ref="A238:B238">DaysAndWeeks+DATE(CalendarYear,12,1)-WEEKDAY(DATE(CalendarYear,12,1),(WeekStart="Monday")+1)+36</f>
        <v>45662</v>
      </c>
      <c r="B238" s="90">
        <v>45663</v>
      </c>
      <c r="C238" s="200" t="s">
        <v>200</v>
      </c>
      <c r="D238" s="200"/>
      <c r="E238" s="200"/>
      <c r="F238" s="200"/>
      <c r="G238" s="201"/>
    </row>
    <row r="239" spans="1:7" ht="13.9" thickBot="1" x14ac:dyDescent="0.4">
      <c r="A239" s="125"/>
      <c r="B239" s="126"/>
      <c r="C239" s="202"/>
      <c r="D239" s="202"/>
      <c r="E239" s="202"/>
      <c r="F239" s="202"/>
      <c r="G239" s="203"/>
    </row>
  </sheetData>
  <mergeCells count="18">
    <mergeCell ref="A1:C1"/>
    <mergeCell ref="D1:G1"/>
    <mergeCell ref="C38:G39"/>
    <mergeCell ref="C238:G239"/>
    <mergeCell ref="A121:C121"/>
    <mergeCell ref="D121:G121"/>
    <mergeCell ref="C158:G159"/>
    <mergeCell ref="A41:C41"/>
    <mergeCell ref="D41:G41"/>
    <mergeCell ref="C78:G79"/>
    <mergeCell ref="A81:C81"/>
    <mergeCell ref="D81:G81"/>
    <mergeCell ref="C118:G119"/>
    <mergeCell ref="A161:C161"/>
    <mergeCell ref="D161:G161"/>
    <mergeCell ref="C198:G199"/>
    <mergeCell ref="A201:C201"/>
    <mergeCell ref="D201:G201"/>
  </mergeCells>
  <conditionalFormatting sqref="A65 C65:F65 A66:C66 E66:F66 A67:F70">
    <cfRule type="expression" dxfId="45" priority="38">
      <formula>DAY(A65)&gt;8</formula>
    </cfRule>
  </conditionalFormatting>
  <conditionalFormatting sqref="A91 A92:F96">
    <cfRule type="expression" dxfId="44" priority="30">
      <formula>DAY(A91)&gt;8</formula>
    </cfRule>
  </conditionalFormatting>
  <conditionalFormatting sqref="A105 C105:F105">
    <cfRule type="expression" dxfId="43" priority="29">
      <formula>DAY(A105)&gt;8</formula>
    </cfRule>
  </conditionalFormatting>
  <conditionalFormatting sqref="A138 A139:F143">
    <cfRule type="expression" dxfId="42" priority="22">
      <formula>DAY(A138)&gt;8</formula>
    </cfRule>
  </conditionalFormatting>
  <conditionalFormatting sqref="A152 C152:F152">
    <cfRule type="expression" dxfId="41" priority="21">
      <formula>DAY(A152)&gt;8</formula>
    </cfRule>
  </conditionalFormatting>
  <conditionalFormatting sqref="A171 A172:F176">
    <cfRule type="expression" dxfId="40" priority="13">
      <formula>DAY(A171)&gt;8</formula>
    </cfRule>
  </conditionalFormatting>
  <conditionalFormatting sqref="A192 C192:F192">
    <cfRule type="expression" dxfId="39" priority="12">
      <formula>DAY(A192)&gt;8</formula>
    </cfRule>
  </conditionalFormatting>
  <conditionalFormatting sqref="A218 A219:F223">
    <cfRule type="expression" dxfId="38" priority="6">
      <formula>DAY(A218)&gt;8</formula>
    </cfRule>
  </conditionalFormatting>
  <conditionalFormatting sqref="A232 C232:F232 A233:F237">
    <cfRule type="expression" dxfId="37" priority="5">
      <formula>DAY(A232)&gt;8</formula>
    </cfRule>
  </conditionalFormatting>
  <conditionalFormatting sqref="A44:C44 A45:F49">
    <cfRule type="expression" dxfId="36" priority="41">
      <formula>DAY(A44)&gt;8</formula>
    </cfRule>
  </conditionalFormatting>
  <conditionalFormatting sqref="A58:C58 A59:F63">
    <cfRule type="expression" dxfId="35" priority="39">
      <formula>DAY(A58)&gt;8</formula>
    </cfRule>
  </conditionalFormatting>
  <conditionalFormatting sqref="A3:F9">
    <cfRule type="expression" dxfId="34" priority="45">
      <formula>DAY(A3)&gt;8</formula>
    </cfRule>
  </conditionalFormatting>
  <conditionalFormatting sqref="A43:F43">
    <cfRule type="expression" dxfId="33" priority="42">
      <formula>DAY(A43)&gt;8</formula>
    </cfRule>
  </conditionalFormatting>
  <conditionalFormatting sqref="A72:F77">
    <cfRule type="expression" dxfId="32" priority="37">
      <formula>DAY(A72)&gt;8</formula>
    </cfRule>
  </conditionalFormatting>
  <conditionalFormatting sqref="A83:F89">
    <cfRule type="expression" dxfId="31" priority="24">
      <formula>DAY(A83)&gt;8</formula>
    </cfRule>
  </conditionalFormatting>
  <conditionalFormatting sqref="A98:F103">
    <cfRule type="expression" dxfId="30" priority="26">
      <formula>DAY(A98)&gt;8</formula>
    </cfRule>
  </conditionalFormatting>
  <conditionalFormatting sqref="A106:F110">
    <cfRule type="expression" dxfId="29" priority="27">
      <formula>DAY(A106)&gt;8</formula>
    </cfRule>
  </conditionalFormatting>
  <conditionalFormatting sqref="A112:F117">
    <cfRule type="expression" dxfId="28" priority="28">
      <formula>DAY(A112)&gt;8</formula>
    </cfRule>
  </conditionalFormatting>
  <conditionalFormatting sqref="A123:F129">
    <cfRule type="expression" dxfId="27" priority="16">
      <formula>DAY(A123)&gt;8</formula>
    </cfRule>
  </conditionalFormatting>
  <conditionalFormatting sqref="A131:F136">
    <cfRule type="expression" dxfId="26" priority="17">
      <formula>DAY(A131)&gt;8</formula>
    </cfRule>
  </conditionalFormatting>
  <conditionalFormatting sqref="A145:F150">
    <cfRule type="expression" dxfId="25" priority="19">
      <formula>DAY(A145)&gt;8</formula>
    </cfRule>
  </conditionalFormatting>
  <conditionalFormatting sqref="A153:F157">
    <cfRule type="expression" dxfId="24" priority="20">
      <formula>DAY(A153)&gt;8</formula>
    </cfRule>
  </conditionalFormatting>
  <conditionalFormatting sqref="A163:F169">
    <cfRule type="expression" dxfId="23" priority="14">
      <formula>DAY(A163)&gt;8</formula>
    </cfRule>
  </conditionalFormatting>
  <conditionalFormatting sqref="A178:F183">
    <cfRule type="expression" dxfId="22" priority="9">
      <formula>DAY(A178)&gt;8</formula>
    </cfRule>
  </conditionalFormatting>
  <conditionalFormatting sqref="A185:F190">
    <cfRule type="expression" dxfId="21" priority="10">
      <formula>DAY(A185)&gt;8</formula>
    </cfRule>
  </conditionalFormatting>
  <conditionalFormatting sqref="A193:F197">
    <cfRule type="expression" dxfId="20" priority="11">
      <formula>DAY(A193)&gt;8</formula>
    </cfRule>
  </conditionalFormatting>
  <conditionalFormatting sqref="A203:F209">
    <cfRule type="expression" dxfId="19" priority="1">
      <formula>DAY(A203)&gt;8</formula>
    </cfRule>
  </conditionalFormatting>
  <conditionalFormatting sqref="A211:F216">
    <cfRule type="expression" dxfId="18" priority="2">
      <formula>DAY(A211)&gt;8</formula>
    </cfRule>
  </conditionalFormatting>
  <conditionalFormatting sqref="A225:F230">
    <cfRule type="expression" dxfId="17" priority="4">
      <formula>DAY(A225)&gt;8</formula>
    </cfRule>
  </conditionalFormatting>
  <conditionalFormatting sqref="A31:G36 A38:B38">
    <cfRule type="expression" dxfId="16" priority="46">
      <formula>AND(DAY(A31)&gt;=1,DAY(A31)&lt;=15)</formula>
    </cfRule>
  </conditionalFormatting>
  <conditionalFormatting sqref="A71:G71 A78:B78">
    <cfRule type="expression" dxfId="15" priority="43">
      <formula>AND(DAY(A71)&gt;=1,DAY(A71)&lt;=15)</formula>
    </cfRule>
  </conditionalFormatting>
  <conditionalFormatting sqref="A111:G111 A118:B118">
    <cfRule type="expression" dxfId="14" priority="31">
      <formula>AND(DAY(A111)&gt;=1,DAY(A111)&lt;=15)</formula>
    </cfRule>
  </conditionalFormatting>
  <conditionalFormatting sqref="A151:G151 A158:B158">
    <cfRule type="expression" dxfId="13" priority="23">
      <formula>AND(DAY(A151)&gt;=1,DAY(A151)&lt;=15)</formula>
    </cfRule>
  </conditionalFormatting>
  <conditionalFormatting sqref="A191:G191 A198:B198">
    <cfRule type="expression" dxfId="12" priority="15">
      <formula>AND(DAY(A191)&gt;=1,DAY(A191)&lt;=15)</formula>
    </cfRule>
  </conditionalFormatting>
  <conditionalFormatting sqref="A231:G231 A238:B238">
    <cfRule type="expression" dxfId="11" priority="7">
      <formula>AND(DAY(A231)&gt;=1,DAY(A231)&lt;=15)</formula>
    </cfRule>
  </conditionalFormatting>
  <conditionalFormatting sqref="C91:F91">
    <cfRule type="expression" dxfId="10" priority="25">
      <formula>DAY(C91)&gt;8</formula>
    </cfRule>
  </conditionalFormatting>
  <conditionalFormatting sqref="C138:F138">
    <cfRule type="expression" dxfId="9" priority="18">
      <formula>DAY(C138)&gt;8</formula>
    </cfRule>
  </conditionalFormatting>
  <conditionalFormatting sqref="C171:F171">
    <cfRule type="expression" dxfId="8" priority="8">
      <formula>DAY(C171)&gt;8</formula>
    </cfRule>
  </conditionalFormatting>
  <conditionalFormatting sqref="C218:F218">
    <cfRule type="expression" dxfId="7" priority="3">
      <formula>DAY(C218)&gt;8</formula>
    </cfRule>
  </conditionalFormatting>
  <conditionalFormatting sqref="D44">
    <cfRule type="expression" dxfId="6" priority="35">
      <formula>AND(DAY(D44)&gt;=1,DAY(D44)&lt;=15)</formula>
    </cfRule>
  </conditionalFormatting>
  <conditionalFormatting sqref="D51">
    <cfRule type="expression" dxfId="5" priority="34">
      <formula>AND(DAY(D51)&gt;=1,DAY(D51)&lt;=15)</formula>
    </cfRule>
  </conditionalFormatting>
  <conditionalFormatting sqref="D58">
    <cfRule type="expression" dxfId="4" priority="33">
      <formula>AND(DAY(D58)&gt;=1,DAY(D58)&lt;=15)</formula>
    </cfRule>
  </conditionalFormatting>
  <conditionalFormatting sqref="D66">
    <cfRule type="expression" dxfId="3" priority="32">
      <formula>AND(DAY(D66)&gt;=1,DAY(D66)&lt;=15)</formula>
    </cfRule>
  </conditionalFormatting>
  <conditionalFormatting sqref="E18">
    <cfRule type="expression" dxfId="2" priority="44">
      <formula>DAY(E18)&gt;8</formula>
    </cfRule>
  </conditionalFormatting>
  <conditionalFormatting sqref="E58:F58">
    <cfRule type="expression" dxfId="1" priority="36">
      <formula>DAY(E58)&gt;8</formula>
    </cfRule>
  </conditionalFormatting>
  <conditionalFormatting sqref="F44 A51 C51 E51:F51 A52:F52 A53:D53 F53 A54:F56">
    <cfRule type="expression" dxfId="0" priority="40">
      <formula>DAY(A44)&gt;8</formula>
    </cfRule>
  </conditionalFormatting>
  <dataValidations count="5">
    <dataValidation allowBlank="1" showInputMessage="1" showErrorMessage="1" prompt="Enter Notes in the cell at right" sqref="C38 C78 C118 C158 C198 C238" xr:uid="{43C612A9-CB40-4779-8DDF-B4A93324F90B}"/>
    <dataValidation allowBlank="1" showInputMessage="1" showErrorMessage="1" prompt="This row contains weekday names for this calendar. This cell contains the starting day of the week. To change week start day, select a new weekday in January worksheet cell K3" sqref="A2 A42 A82 A122 A162 A202" xr:uid="{7CA8DC53-C89A-47FF-ABBF-A87F77F6B264}"/>
    <dataValidation allowBlank="1" showInputMessage="1" showErrorMessage="1" prompt="The year in this cell is automatically updated based on year entered in January worksheet. Calendar below has dates for previous and next month with lighter font shade" sqref="A1 A41:C41 A81:C81 A121:C121 A161:C161 A201:C201" xr:uid="{8DA007E7-EAD4-41B2-BACD-C04C9C4E74C9}"/>
    <dataValidation allowBlank="1" showInputMessage="1" showErrorMessage="1" prompt="Automatically determined weekday" sqref="F2:G2 B42:G42 B82:G82 B122:G122 B162:G162 B202:G202" xr:uid="{17E1A064-3E9E-42F8-96DE-7D151B56FE5F}"/>
    <dataValidation allowBlank="1" showInputMessage="1" showErrorMessage="1" prompt="This row &amp; rows 5, 7, 9, 11 &amp; 13 contain calendar days of the week. If this cell doesn’t contain the number 1, then it is a day from the previous month. Enter notes in cell E13" sqref="A43 A83 A123 A163 A203" xr:uid="{24D45D55-834E-41F3-915B-E749B93B38A3}"/>
  </dataValidations>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vt:i4>
      </vt:variant>
      <vt:variant>
        <vt:lpstr>טווחים בעלי שם</vt:lpstr>
      </vt:variant>
      <vt:variant>
        <vt:i4>1</vt:i4>
      </vt:variant>
    </vt:vector>
  </HeadingPairs>
  <TitlesOfParts>
    <vt:vector size="11" baseType="lpstr">
      <vt:lpstr>חברי מועצת הרשות</vt:lpstr>
      <vt:lpstr>ריכוז מועצת הרשות</vt:lpstr>
      <vt:lpstr>טבלת ישיבות מועצת עיר 2024</vt:lpstr>
      <vt:lpstr>כל הוועדות</vt:lpstr>
      <vt:lpstr>וועדות חובה</vt:lpstr>
      <vt:lpstr>וועדות רשות</vt:lpstr>
      <vt:lpstr>טבלת ישיבות ועדות חובה 2024</vt:lpstr>
      <vt:lpstr>טבלת ישיבות ועדות רשות 2024</vt:lpstr>
      <vt:lpstr>מועדיי ימי התכנסות הוועדות</vt:lpstr>
      <vt:lpstr>יומן הוועדות 2024 </vt:lpstr>
      <vt:lpstr>'יומן הוועדות 2024 '!WPrint_Area_W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מבקר העירייה</dc:creator>
  <cp:lastModifiedBy>bayan matary</cp:lastModifiedBy>
  <cp:lastPrinted>2024-12-10T13:54:24Z</cp:lastPrinted>
  <dcterms:created xsi:type="dcterms:W3CDTF">2020-04-21T08:29:45Z</dcterms:created>
  <dcterms:modified xsi:type="dcterms:W3CDTF">2024-12-11T12:51:21Z</dcterms:modified>
</cp:coreProperties>
</file>